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EI7\Desktop\YURANY 2020\2020\POAI\"/>
    </mc:Choice>
  </mc:AlternateContent>
  <bookViews>
    <workbookView xWindow="0" yWindow="0" windowWidth="19200" windowHeight="7300"/>
  </bookViews>
  <sheets>
    <sheet name="CONSOLIDADO POR EJES " sheetId="1" r:id="rId1"/>
  </sheets>
  <definedNames>
    <definedName name="_xlnm._FilterDatabase" localSheetId="0" hidden="1">'CONSOLIDADO POR EJES '!#REF!</definedName>
    <definedName name="_xlnm.Print_Area" localSheetId="0">'CONSOLIDADO POR EJES '!$A$1:$AS$91</definedName>
    <definedName name="_xlnm.Print_Titles" localSheetId="0">'CONSOLIDADO POR EJES 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3" i="1" l="1"/>
  <c r="Y84" i="1" s="1"/>
  <c r="AG59" i="1" l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H74" i="1" l="1"/>
  <c r="AG82" i="1" l="1"/>
  <c r="AG83" i="1" s="1"/>
  <c r="AF82" i="1"/>
  <c r="AF83" i="1" s="1"/>
  <c r="AE82" i="1"/>
  <c r="AE83" i="1" s="1"/>
  <c r="AD82" i="1"/>
  <c r="AD83" i="1" s="1"/>
  <c r="AC82" i="1"/>
  <c r="AC83" i="1" s="1"/>
  <c r="AB82" i="1"/>
  <c r="AB83" i="1" s="1"/>
  <c r="AA82" i="1"/>
  <c r="AA83" i="1" s="1"/>
  <c r="Z82" i="1"/>
  <c r="Z83" i="1" s="1"/>
  <c r="X82" i="1"/>
  <c r="X83" i="1" s="1"/>
  <c r="W82" i="1"/>
  <c r="W83" i="1" s="1"/>
  <c r="V82" i="1"/>
  <c r="V83" i="1" s="1"/>
  <c r="U82" i="1"/>
  <c r="U83" i="1" s="1"/>
  <c r="T82" i="1"/>
  <c r="T83" i="1" s="1"/>
  <c r="S82" i="1"/>
  <c r="S83" i="1" s="1"/>
  <c r="R82" i="1"/>
  <c r="R83" i="1" s="1"/>
  <c r="Q82" i="1"/>
  <c r="Q83" i="1" s="1"/>
  <c r="P82" i="1"/>
  <c r="P83" i="1" s="1"/>
  <c r="O82" i="1"/>
  <c r="O83" i="1" s="1"/>
  <c r="N82" i="1"/>
  <c r="N83" i="1" s="1"/>
  <c r="M82" i="1"/>
  <c r="M83" i="1" s="1"/>
  <c r="L82" i="1"/>
  <c r="L83" i="1" s="1"/>
  <c r="K82" i="1"/>
  <c r="K83" i="1" s="1"/>
  <c r="J82" i="1"/>
  <c r="J83" i="1" s="1"/>
  <c r="H82" i="1"/>
  <c r="H83" i="1" s="1"/>
  <c r="AG74" i="1" l="1"/>
  <c r="AF74" i="1"/>
  <c r="AE74" i="1"/>
  <c r="AD74" i="1"/>
  <c r="AC74" i="1"/>
  <c r="AB74" i="1"/>
  <c r="AA74" i="1"/>
  <c r="Z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AG72" i="1"/>
  <c r="AF72" i="1"/>
  <c r="AE72" i="1"/>
  <c r="AD72" i="1"/>
  <c r="AC72" i="1"/>
  <c r="AB72" i="1"/>
  <c r="AA72" i="1"/>
  <c r="Z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G68" i="1"/>
  <c r="AF68" i="1"/>
  <c r="AE68" i="1"/>
  <c r="AD68" i="1"/>
  <c r="AC68" i="1"/>
  <c r="AB68" i="1"/>
  <c r="AA68" i="1"/>
  <c r="Z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G65" i="1"/>
  <c r="AF65" i="1"/>
  <c r="AE65" i="1"/>
  <c r="AD65" i="1"/>
  <c r="AC65" i="1"/>
  <c r="AB65" i="1"/>
  <c r="AA65" i="1"/>
  <c r="Z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AG56" i="1"/>
  <c r="AF56" i="1"/>
  <c r="AE56" i="1"/>
  <c r="AD56" i="1"/>
  <c r="AC56" i="1"/>
  <c r="AB56" i="1"/>
  <c r="AA56" i="1"/>
  <c r="AA60" i="1" s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AG48" i="1"/>
  <c r="AF48" i="1"/>
  <c r="AE48" i="1"/>
  <c r="AD48" i="1"/>
  <c r="AC48" i="1"/>
  <c r="AB48" i="1"/>
  <c r="AA48" i="1"/>
  <c r="Z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G46" i="1"/>
  <c r="AF46" i="1"/>
  <c r="AF49" i="1" s="1"/>
  <c r="AE46" i="1"/>
  <c r="AE49" i="1" s="1"/>
  <c r="AD46" i="1"/>
  <c r="AD49" i="1" s="1"/>
  <c r="AC46" i="1"/>
  <c r="AC49" i="1" s="1"/>
  <c r="AB46" i="1"/>
  <c r="AB49" i="1" s="1"/>
  <c r="AA46" i="1"/>
  <c r="AA49" i="1" s="1"/>
  <c r="Z46" i="1"/>
  <c r="Z49" i="1" s="1"/>
  <c r="X46" i="1"/>
  <c r="X49" i="1" s="1"/>
  <c r="W46" i="1"/>
  <c r="V46" i="1"/>
  <c r="V49" i="1" s="1"/>
  <c r="U46" i="1"/>
  <c r="U49" i="1" s="1"/>
  <c r="T46" i="1"/>
  <c r="T49" i="1" s="1"/>
  <c r="S46" i="1"/>
  <c r="S49" i="1" s="1"/>
  <c r="R46" i="1"/>
  <c r="R49" i="1" s="1"/>
  <c r="Q46" i="1"/>
  <c r="Q49" i="1" s="1"/>
  <c r="P46" i="1"/>
  <c r="O46" i="1"/>
  <c r="N46" i="1"/>
  <c r="N49" i="1" s="1"/>
  <c r="M46" i="1"/>
  <c r="M49" i="1" s="1"/>
  <c r="L46" i="1"/>
  <c r="L49" i="1" s="1"/>
  <c r="K46" i="1"/>
  <c r="K49" i="1" s="1"/>
  <c r="J46" i="1"/>
  <c r="J49" i="1" s="1"/>
  <c r="I46" i="1"/>
  <c r="H46" i="1"/>
  <c r="AG37" i="1"/>
  <c r="AF37" i="1"/>
  <c r="AE37" i="1"/>
  <c r="AD37" i="1"/>
  <c r="AC37" i="1"/>
  <c r="AB37" i="1"/>
  <c r="AA37" i="1"/>
  <c r="Z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G33" i="1"/>
  <c r="AF33" i="1"/>
  <c r="AE33" i="1"/>
  <c r="AD33" i="1"/>
  <c r="AC33" i="1"/>
  <c r="AB33" i="1"/>
  <c r="AA33" i="1"/>
  <c r="Z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G24" i="1"/>
  <c r="AF24" i="1"/>
  <c r="AE24" i="1"/>
  <c r="AD24" i="1"/>
  <c r="AC24" i="1"/>
  <c r="AB24" i="1"/>
  <c r="AA24" i="1"/>
  <c r="Z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G22" i="1"/>
  <c r="AF22" i="1"/>
  <c r="AE22" i="1"/>
  <c r="AD22" i="1"/>
  <c r="AC22" i="1"/>
  <c r="AB22" i="1"/>
  <c r="AA22" i="1"/>
  <c r="Z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AG15" i="1"/>
  <c r="AF15" i="1"/>
  <c r="AE15" i="1"/>
  <c r="AD15" i="1"/>
  <c r="AC15" i="1"/>
  <c r="AB15" i="1"/>
  <c r="AA15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O49" i="1" l="1"/>
  <c r="W49" i="1"/>
  <c r="P49" i="1"/>
  <c r="I49" i="1"/>
  <c r="AG49" i="1"/>
  <c r="I82" i="1"/>
  <c r="I83" i="1" s="1"/>
  <c r="AG20" i="1"/>
  <c r="AG38" i="1" s="1"/>
  <c r="AF20" i="1"/>
  <c r="AF38" i="1" s="1"/>
  <c r="AE20" i="1"/>
  <c r="AE38" i="1" s="1"/>
  <c r="AD20" i="1"/>
  <c r="AD38" i="1" s="1"/>
  <c r="AC20" i="1"/>
  <c r="AC38" i="1" s="1"/>
  <c r="AB20" i="1"/>
  <c r="AB38" i="1" s="1"/>
  <c r="AA20" i="1"/>
  <c r="AA38" i="1" s="1"/>
  <c r="Z20" i="1"/>
  <c r="Z38" i="1" s="1"/>
  <c r="X20" i="1"/>
  <c r="X38" i="1" s="1"/>
  <c r="W20" i="1"/>
  <c r="W38" i="1" s="1"/>
  <c r="V20" i="1"/>
  <c r="V38" i="1" s="1"/>
  <c r="U20" i="1"/>
  <c r="U38" i="1" s="1"/>
  <c r="T20" i="1"/>
  <c r="T38" i="1" s="1"/>
  <c r="S20" i="1"/>
  <c r="S38" i="1" s="1"/>
  <c r="R20" i="1"/>
  <c r="R38" i="1" s="1"/>
  <c r="Q20" i="1"/>
  <c r="Q38" i="1" s="1"/>
  <c r="P20" i="1"/>
  <c r="P38" i="1" s="1"/>
  <c r="O20" i="1"/>
  <c r="O38" i="1" s="1"/>
  <c r="N20" i="1"/>
  <c r="N38" i="1" s="1"/>
  <c r="M20" i="1"/>
  <c r="M38" i="1" s="1"/>
  <c r="L20" i="1"/>
  <c r="L38" i="1" s="1"/>
  <c r="K20" i="1"/>
  <c r="K38" i="1" s="1"/>
  <c r="J20" i="1"/>
  <c r="J38" i="1" s="1"/>
  <c r="I20" i="1"/>
  <c r="I38" i="1" s="1"/>
  <c r="H20" i="1"/>
  <c r="H38" i="1" s="1"/>
  <c r="AG70" i="1" l="1"/>
  <c r="AG75" i="1" s="1"/>
  <c r="AF70" i="1"/>
  <c r="AF75" i="1" s="1"/>
  <c r="AE70" i="1"/>
  <c r="AE75" i="1" s="1"/>
  <c r="AD70" i="1"/>
  <c r="AD75" i="1" s="1"/>
  <c r="AC70" i="1"/>
  <c r="AC75" i="1" s="1"/>
  <c r="AB70" i="1"/>
  <c r="AB75" i="1" s="1"/>
  <c r="AA70" i="1"/>
  <c r="AA75" i="1" s="1"/>
  <c r="AA84" i="1" s="1"/>
  <c r="Z70" i="1"/>
  <c r="Z75" i="1" s="1"/>
  <c r="X70" i="1"/>
  <c r="X75" i="1" s="1"/>
  <c r="W70" i="1"/>
  <c r="W75" i="1" s="1"/>
  <c r="V70" i="1"/>
  <c r="V75" i="1" s="1"/>
  <c r="U70" i="1"/>
  <c r="U75" i="1" s="1"/>
  <c r="T70" i="1"/>
  <c r="T75" i="1" s="1"/>
  <c r="S70" i="1"/>
  <c r="S75" i="1" s="1"/>
  <c r="R70" i="1"/>
  <c r="R75" i="1" s="1"/>
  <c r="Q70" i="1"/>
  <c r="Q75" i="1" s="1"/>
  <c r="P70" i="1"/>
  <c r="P75" i="1" s="1"/>
  <c r="O70" i="1"/>
  <c r="O75" i="1" s="1"/>
  <c r="N70" i="1"/>
  <c r="N75" i="1" s="1"/>
  <c r="M70" i="1"/>
  <c r="M75" i="1" s="1"/>
  <c r="L70" i="1"/>
  <c r="L75" i="1" s="1"/>
  <c r="K70" i="1"/>
  <c r="K75" i="1" s="1"/>
  <c r="J70" i="1"/>
  <c r="J75" i="1" s="1"/>
  <c r="I70" i="1"/>
  <c r="I75" i="1" s="1"/>
  <c r="H70" i="1"/>
  <c r="AG53" i="1"/>
  <c r="AG60" i="1" s="1"/>
  <c r="AG84" i="1" s="1"/>
  <c r="AF53" i="1"/>
  <c r="AF60" i="1" s="1"/>
  <c r="AF84" i="1" s="1"/>
  <c r="AE53" i="1"/>
  <c r="AE60" i="1" s="1"/>
  <c r="AE84" i="1" s="1"/>
  <c r="AD53" i="1"/>
  <c r="AD60" i="1" s="1"/>
  <c r="AD84" i="1" s="1"/>
  <c r="AC53" i="1"/>
  <c r="AC60" i="1" s="1"/>
  <c r="AB53" i="1"/>
  <c r="AB60" i="1" s="1"/>
  <c r="AB84" i="1" s="1"/>
  <c r="Z53" i="1"/>
  <c r="Z60" i="1" s="1"/>
  <c r="Z84" i="1" s="1"/>
  <c r="X53" i="1"/>
  <c r="X60" i="1" s="1"/>
  <c r="X84" i="1" s="1"/>
  <c r="W53" i="1"/>
  <c r="W60" i="1" s="1"/>
  <c r="W84" i="1" s="1"/>
  <c r="V53" i="1"/>
  <c r="V60" i="1" s="1"/>
  <c r="V84" i="1" s="1"/>
  <c r="U53" i="1"/>
  <c r="U60" i="1" s="1"/>
  <c r="U84" i="1" s="1"/>
  <c r="T53" i="1"/>
  <c r="T60" i="1" s="1"/>
  <c r="T84" i="1" s="1"/>
  <c r="S53" i="1"/>
  <c r="S60" i="1" s="1"/>
  <c r="S84" i="1" s="1"/>
  <c r="R53" i="1"/>
  <c r="R60" i="1" s="1"/>
  <c r="R84" i="1" s="1"/>
  <c r="Q53" i="1"/>
  <c r="Q60" i="1" s="1"/>
  <c r="Q84" i="1" s="1"/>
  <c r="P53" i="1"/>
  <c r="P60" i="1" s="1"/>
  <c r="P84" i="1" s="1"/>
  <c r="O53" i="1"/>
  <c r="O60" i="1" s="1"/>
  <c r="O84" i="1" s="1"/>
  <c r="N53" i="1"/>
  <c r="N60" i="1" s="1"/>
  <c r="N84" i="1" s="1"/>
  <c r="M53" i="1"/>
  <c r="M60" i="1" s="1"/>
  <c r="M84" i="1" s="1"/>
  <c r="L53" i="1"/>
  <c r="L60" i="1" s="1"/>
  <c r="L84" i="1" s="1"/>
  <c r="K53" i="1"/>
  <c r="K60" i="1" s="1"/>
  <c r="K84" i="1" s="1"/>
  <c r="J53" i="1"/>
  <c r="J60" i="1" s="1"/>
  <c r="J84" i="1" s="1"/>
  <c r="I53" i="1"/>
  <c r="I60" i="1" s="1"/>
  <c r="I84" i="1" s="1"/>
  <c r="H48" i="1"/>
  <c r="H49" i="1" s="1"/>
  <c r="AC84" i="1" l="1"/>
  <c r="H75" i="1"/>
  <c r="H53" i="1"/>
  <c r="H60" i="1" s="1"/>
  <c r="H84" i="1" l="1"/>
  <c r="H87" i="1" s="1"/>
</calcChain>
</file>

<file path=xl/comments1.xml><?xml version="1.0" encoding="utf-8"?>
<comments xmlns="http://schemas.openxmlformats.org/spreadsheetml/2006/main">
  <authors>
    <author>COREI7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pago servicios públicos ($13973.830)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Comisaría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Compra de predios (Ley 99%)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Victimas (12millones)
SALDO: 38 millones</t>
        </r>
      </text>
    </comment>
    <comment ref="AB63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Victimas del conflicto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Subsidios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CTP ($10')</t>
        </r>
      </text>
    </comment>
    <comment ref="AG78" authorId="0" shapeId="0">
      <text>
        <r>
          <rPr>
            <b/>
            <sz val="9"/>
            <color indexed="81"/>
            <rFont val="Tahoma"/>
            <family val="2"/>
          </rPr>
          <t>COREI7:</t>
        </r>
        <r>
          <rPr>
            <sz val="9"/>
            <color indexed="81"/>
            <rFont val="Tahoma"/>
            <family val="2"/>
          </rPr>
          <t xml:space="preserve">
Estratificación</t>
        </r>
      </text>
    </comment>
    <comment ref="AG80" authorId="0" shapeId="0">
      <text>
        <r>
          <rPr>
            <b/>
            <sz val="9"/>
            <color indexed="81"/>
            <rFont val="Tahoma"/>
            <charset val="1"/>
          </rPr>
          <t>COREI7:</t>
        </r>
        <r>
          <rPr>
            <sz val="9"/>
            <color indexed="81"/>
            <rFont val="Tahoma"/>
            <charset val="1"/>
          </rPr>
          <t xml:space="preserve">
Valorización</t>
        </r>
      </text>
    </comment>
  </commentList>
</comments>
</file>

<file path=xl/sharedStrings.xml><?xml version="1.0" encoding="utf-8"?>
<sst xmlns="http://schemas.openxmlformats.org/spreadsheetml/2006/main" count="185" uniqueCount="170">
  <si>
    <t xml:space="preserve">CIFRAS EN  PESOS </t>
  </si>
  <si>
    <t>PLAN DE INVERSIONES POR PROYECTOS</t>
  </si>
  <si>
    <t>APROPIACION</t>
  </si>
  <si>
    <t>RESPONSABLE</t>
  </si>
  <si>
    <t>PROGRAMA</t>
  </si>
  <si>
    <t>PROYECTOS</t>
  </si>
  <si>
    <t>METAS      2012</t>
  </si>
  <si>
    <t>INDICADORES</t>
  </si>
  <si>
    <t>RECURSOS PROPIOS</t>
  </si>
  <si>
    <t>DESTINACION ESPECIFICA</t>
  </si>
  <si>
    <t>S. G. P</t>
  </si>
  <si>
    <t>APORTES NACIONALES</t>
  </si>
  <si>
    <t xml:space="preserve">ACTUAL   2011. </t>
  </si>
  <si>
    <t>ESPERADO      2012</t>
  </si>
  <si>
    <t>EDUCACION</t>
  </si>
  <si>
    <t>Plan de Acción para la asistencia municipal formulado</t>
  </si>
  <si>
    <t>No. de iniciativas productivas , de    participación, organización   y/o  empoderamiento social de l@s jóvenes Cofinanciadas</t>
  </si>
  <si>
    <t>No. de iniciativas  productivas, de participación, organización   y/o de empoderamiento social de las mujeres cofinanciadas</t>
  </si>
  <si>
    <t xml:space="preserve">3600 FAMILIAS INDIGENA               .                                                                                                                                                                                     1250 FAMILIAS AFORCOLOMBIANA </t>
  </si>
  <si>
    <t xml:space="preserve">4 Asoc. apoyadas                    1 Base  Act.                1 Centro de doc.                           1  Prop formulada                      31  estudios etnologicos                    1 programa. Etnoeduc.                                   </t>
  </si>
  <si>
    <t>Gestión integral del recurso hídrico</t>
  </si>
  <si>
    <t>MUNICIPIO CARMEN DE APICALÁ</t>
  </si>
  <si>
    <t xml:space="preserve">  PLAN OPERATIVO ANUAL DE INVERSIONES POAI  - VIGENCIA 2020-2 - GOBIERNO DE GESTIÓN, HONESTIDAD Y DESARROLLO SOCIAL 2020 - 2023</t>
  </si>
  <si>
    <t xml:space="preserve">   FUENTES DE FINANCIACION DEL MUNICIPIO</t>
  </si>
  <si>
    <t>SECTOR</t>
  </si>
  <si>
    <t>Apoyo a la implementación de estrategias para garantizar cobertura en el Municipio Carmen de Apicala</t>
  </si>
  <si>
    <t>Fortalecimiento a la infraestructura fisica y tecnologica de las Instituciones Educativas del Municipio Carmen de Apicala</t>
  </si>
  <si>
    <t>Fortalecimiento al acceso de la educación superior en el Municipio Carmen de Apicalá</t>
  </si>
  <si>
    <t>Salud con eficiencia</t>
  </si>
  <si>
    <t>SALUD Y PROTECCION SOCIAL</t>
  </si>
  <si>
    <t>Deporte y recreación por un bienestar social</t>
  </si>
  <si>
    <t>Apoyo integral a las actividades fisicas, deportivas y recreativas en el Municipio Carmen de Apicala</t>
  </si>
  <si>
    <t>DEPORTE</t>
  </si>
  <si>
    <t>CULTURA</t>
  </si>
  <si>
    <t>La cultura y arte nos transforma</t>
  </si>
  <si>
    <t>Apoyo integral a las expresiones artisticas y culturales en el Municipio Carmen de Apicala</t>
  </si>
  <si>
    <t>TOTAL SECTOR CULTURA</t>
  </si>
  <si>
    <t xml:space="preserve"> TOTAL SECTOR EDUCACION</t>
  </si>
  <si>
    <t xml:space="preserve"> TOTAL SECTOR SALUD</t>
  </si>
  <si>
    <t xml:space="preserve"> TOTAL SECTOR DEPORTE</t>
  </si>
  <si>
    <t>Inclusión social y productiva para la población en situación de vulnerabilidad</t>
  </si>
  <si>
    <t>Atención integral de la población en situación permanente de desprotección social y/o familiar</t>
  </si>
  <si>
    <t>INCLUSION SOCIAL</t>
  </si>
  <si>
    <t>Apoyo a la atención integral a la población en situación de vulnerabilidad del Municipio Carmen de Apicalá</t>
  </si>
  <si>
    <t>Desarrollo intergal de niños, niñas, adolescentes y sus familias</t>
  </si>
  <si>
    <t>Atención, asistencia y reparación integral a las víctimas</t>
  </si>
  <si>
    <t>TOTAL SECTOR INCLUSION SOCIAL</t>
  </si>
  <si>
    <t>JUSTICIA DEL DERECHO Y GOBIERNO TERRITORIAL</t>
  </si>
  <si>
    <t>Por una seguridad y convivencia armonica</t>
  </si>
  <si>
    <t>Por una participación comunitaria más activa</t>
  </si>
  <si>
    <t>TOTAL SECTOR JUSTICIA DEL DERECHO Y GOBIERNO TERRITORIAL</t>
  </si>
  <si>
    <t>TOTAL EJE 1: POR UN CARMEN CON EQUIDAD SOCIAL</t>
  </si>
  <si>
    <t>EJE ESTRATEGICO 2 : POR UN TERRITORIO AMBIENTAL CONSERVADO</t>
  </si>
  <si>
    <t>AMBIENTE Y DESARROLLO SOSTENIBLE</t>
  </si>
  <si>
    <t>Por la coonservación sostenible de los ecosistemas</t>
  </si>
  <si>
    <t>Gestión de la información y el conocimiento ambiental</t>
  </si>
  <si>
    <t>Ordenamiento ambiental territorial</t>
  </si>
  <si>
    <t>Gestión del cambio climático para un desarrollo bajo en carbono y resiliente al clima</t>
  </si>
  <si>
    <t>TOTAL SECTOR AMBIENTE Y DESARROLLO SOSTENIBLE</t>
  </si>
  <si>
    <t>GOBIERNO TERRITORIAL</t>
  </si>
  <si>
    <t xml:space="preserve">Prevención y atención de desastres y emergencias </t>
  </si>
  <si>
    <t>TOTAL SECTOR GOBIERNO TERRITORIAL</t>
  </si>
  <si>
    <t>DIMENSION SOCIAL</t>
  </si>
  <si>
    <t>DIMENSION AMBIENTAL</t>
  </si>
  <si>
    <t>DIMENSION ECONÓMICA</t>
  </si>
  <si>
    <t>EJE ESTRATEGICO 3 : POR UN FUTURO CON DESARROLLO ECONÓMICO</t>
  </si>
  <si>
    <t>AGRICULTURA Y DESARROLLO RURAL</t>
  </si>
  <si>
    <t>Por un sector agropecuario competitivo e innovador</t>
  </si>
  <si>
    <t>TOTAL EJE 2: POR UN TERRITORIO AMBIENTAL CONSERVADO</t>
  </si>
  <si>
    <t>TOTAL SECTOR AGRICULTURA Y DESARROLLO RURAL</t>
  </si>
  <si>
    <t>COMERCIO, INDUSTRIA, TURISMO Y TRABAJO</t>
  </si>
  <si>
    <t>Por un Carmen de Apicalá turistica y productiva</t>
  </si>
  <si>
    <t>Por un comercio competitivo y de oportunidades</t>
  </si>
  <si>
    <t>Todos a educarnos con calidad</t>
  </si>
  <si>
    <t>TOTAL SECTOR COMERCIO, INDUSTRIA, TURISMO Y TRABAJO</t>
  </si>
  <si>
    <t>TECNOLOGIAS DE LA INFORMACION Y COMUNICACIÓN</t>
  </si>
  <si>
    <t>Por un municipio con acceso a las tecnologías de la información y comunicación</t>
  </si>
  <si>
    <t>TOTAL SECTOR TECNOLOGIAS DE LA INFORMACION Y COMUNICACIÓN</t>
  </si>
  <si>
    <t>TOTAL EJE 3: POR UN FUTURO CON DESARROLLO ECONÓMICO</t>
  </si>
  <si>
    <t>DIMENSION FISICA</t>
  </si>
  <si>
    <t>EJE ESTRATEGICO 4 : POR UN TERRITORIO CON PLANEACIÓN PARA EL DESARROLLO COMPETITIVO</t>
  </si>
  <si>
    <t>VIVIENDA</t>
  </si>
  <si>
    <t>Por una vivienda digna y habitable</t>
  </si>
  <si>
    <t>Por un servicio de acueducto y saneamiento básico de calidad</t>
  </si>
  <si>
    <t>MINAS Y ENERGIA</t>
  </si>
  <si>
    <t>Por unos servicios públicos para todos</t>
  </si>
  <si>
    <t>TOTAL SECTOR VIVIENDA</t>
  </si>
  <si>
    <t>TOTAL SECTOR MINAS Y ENERGIA</t>
  </si>
  <si>
    <t>MINERO</t>
  </si>
  <si>
    <t xml:space="preserve">Consolidación productiva del sector minero </t>
  </si>
  <si>
    <t>TOTAL SECTOR MINERO</t>
  </si>
  <si>
    <t>TRANSPORTE</t>
  </si>
  <si>
    <t>Por unas vías transitables y seguras</t>
  </si>
  <si>
    <t>TOTAL SECTOR TRANSPORTE</t>
  </si>
  <si>
    <t>Por una infraestructura ordenada y visionaria</t>
  </si>
  <si>
    <t>TOTAL EJE 4: POR UN TERRITORIO CON PLANEACIÓN PARA EL DESARROLLO COMPETITIVO</t>
  </si>
  <si>
    <t>DIMENSION INSTITUCIONAL</t>
  </si>
  <si>
    <t>EJE ESTRATEGICO 5 : POR UNA ADMINISTRACION DE CALIDAD</t>
  </si>
  <si>
    <t>FORTALECIMIENTO INSTITUCIONAL</t>
  </si>
  <si>
    <t>Fortalecimiento de la gestión y dirección de la administración pública territorial</t>
  </si>
  <si>
    <t>TOTAL LINEA ESTRATEGICA 5: POR UNA ADMINISTRACION DE CALIDAD</t>
  </si>
  <si>
    <t>Apoyo integral en la atención del adulto mayor del Municipio Carmen de Apicalá</t>
  </si>
  <si>
    <t xml:space="preserve">Mejoramiento de las condiciones de seguridad y convivencia ciudadana como elemento constructor de paz en el Carmen de Apicalá </t>
  </si>
  <si>
    <t>Fortalecimiento de la participación comunitaria en el Municipio Carmen de Apicalá</t>
  </si>
  <si>
    <t>CODIGO BPIM</t>
  </si>
  <si>
    <t>Fortalecimiento al sistema de prevención y atención de emergencias y desastres en el Municipio Carmen de Apicalá</t>
  </si>
  <si>
    <t>Fortalecimiento integral al desarrollo turistico y competitivo del Carmen de Apicalá</t>
  </si>
  <si>
    <t>Apoyo al fortalecimiento institucional de la inversión pública del Municipio Carmen de Apicala</t>
  </si>
  <si>
    <t>SECRETARIA DE EDUCACION, CULTURA Y DEPORTE</t>
  </si>
  <si>
    <t>SECRETARIA DE DESARROLLO Y BIENESTAR SOCIAL</t>
  </si>
  <si>
    <t>SECRETARIA GENERAL Y DE GOBIERNO</t>
  </si>
  <si>
    <t>SECRETARIA GENERAL Y DE GOBIERNO - UMATA</t>
  </si>
  <si>
    <t>SECRETARIA DE PLANEACION, INFRAESTRUCTURA Y TICS</t>
  </si>
  <si>
    <t>TOTAL SECTOR FORTALECIMIENTO INSTITUCIONAL</t>
  </si>
  <si>
    <t>Fortalecimiento del servicio educativo mediante el programa de calidad educativa en el Municipio Carmen de Apicalá</t>
  </si>
  <si>
    <t>APSB</t>
  </si>
  <si>
    <t>SALUD</t>
  </si>
  <si>
    <t>SIN SITUACION DE FONDOS</t>
  </si>
  <si>
    <t>LIBRE DESTINACION</t>
  </si>
  <si>
    <t>ALIMENTACION ESCOLAR</t>
  </si>
  <si>
    <t>TRANSFERENCIAS</t>
  </si>
  <si>
    <t>Apoyo a la permanencia con la implementación de alimentación escolar en el Municipio Carmen de Apicala</t>
  </si>
  <si>
    <t>TRANSPORTE ESCOLAR</t>
  </si>
  <si>
    <t>Desarrollo de acciones para garantizar los derechos de los NNAJ y sus familias en el Municipio Carmen de Apicalá</t>
  </si>
  <si>
    <t>Desarrollo de acciones para la sostenibilidad y protección de ecosistemas estrategicos en el Municipio Carmen de Apicalá</t>
  </si>
  <si>
    <t>Implementación de estrategias para el ordenamiento e información ambiental en el Carmen de Apicalá</t>
  </si>
  <si>
    <t>Mejoramiento de las condiciones socioeconómicas de la población rural como elemento generador de diversidad productiva y transformación del campo en el Municipio Carmen de Apicalá</t>
  </si>
  <si>
    <t>LIBRE INVERSION</t>
  </si>
  <si>
    <t>MULTAS</t>
  </si>
  <si>
    <t>Mejoramiento de las condiciones de acceso a la infraestructura tic para el desarrollo de habilidades en el uso y apropiación de las herramientas tecnológicas en el Municipio Carmen de Apicalá</t>
  </si>
  <si>
    <t>Construcción y/o mejoramiento de vivienda digna y habitable en el Carmen de Apicalá</t>
  </si>
  <si>
    <t>Construcción, ampliación y mejoramiento del sistema de acueducto y alcantarillado del Municipio Carmen de Apicalá</t>
  </si>
  <si>
    <t>Apoyo para el mejoramiento de la gestión integral de residuos sólidos en el Municipio Carmen de Apicalá</t>
  </si>
  <si>
    <t>Mejoramiento de la eficiencia y la oportunidad en la prestación de los servicios públicos del Carmen de Apicalá</t>
  </si>
  <si>
    <t>Apoyo para dinamizar de manera integral la consolidación productiva del sector minero en el Carmen de Apicalá</t>
  </si>
  <si>
    <t>Mejoramiento de la movilidad vial como elemento generador de desarrollo economico del Municipio Carmen de Apicalá</t>
  </si>
  <si>
    <t>Construccion, mejoramiento y adecuación del equipamiento municipal del Carmen de Apicalá</t>
  </si>
  <si>
    <t>Apoyo integral en la atención a la población en situación de discapacidad del Carmen de Apicalá</t>
  </si>
  <si>
    <t>Atención integral a la población afectada dentro del marco de la emergencia COVID 19 del Municipio Carmen de Apicalá - Tolima</t>
  </si>
  <si>
    <t>SALDO NO EJECUTADO EDUCACION</t>
  </si>
  <si>
    <t>SALDO NO EJECUTADO ALIMENTACION</t>
  </si>
  <si>
    <t>SALDO NO EJECUTADO DEPORTE</t>
  </si>
  <si>
    <t>SALDO NO EJECUTADO R.P</t>
  </si>
  <si>
    <t>Desarrollo de acciones para garantizar los derechos de la juventud del Municipio Carmen de Apicalá</t>
  </si>
  <si>
    <t>Fortalecimiento de la atención integral para garantizar los derechos a la población de la primera infancia e infancia y adolescencia en el municipio Carmen de Apicalá</t>
  </si>
  <si>
    <t>SALDO NO EJECUTADO LIBRE INVERSION</t>
  </si>
  <si>
    <t>SALDO NO EJECUTADO LIBRE DESTINACION</t>
  </si>
  <si>
    <t>SALDO NO EJECUTADO PRIMERA INFANCIA</t>
  </si>
  <si>
    <t>SALDO NO EJECUTADO APSB</t>
  </si>
  <si>
    <t>Fortalecimiento integral de la salud pública en el Municipio Carmen de Apicalá</t>
  </si>
  <si>
    <t>Ampliación de la cobertura y vigilancia de las acciones de aseguramiento en salud del municipio Carmen de Apicalá</t>
  </si>
  <si>
    <t>EJE ESTRATEGICO 1 : POR UN CARMEN CON EQUIDAD SOCIAL</t>
  </si>
  <si>
    <t>Fortalecimiento al programa de la Mujer y equidad de género en el Municipio Carmen de Apicalá</t>
  </si>
  <si>
    <t>Implementación y evaluación del Modelo Integrado de Planeación y Gestión MIPG para el mejoramiento intregral del Municipio Carmen de Apicalá</t>
  </si>
  <si>
    <t>TOTAL PRESUPUESTO DE INVERSION</t>
  </si>
  <si>
    <t>SECRETARIA PLANEACION, INFRAESTRUCTURA Y TICS</t>
  </si>
  <si>
    <t>S.P.I.T</t>
  </si>
  <si>
    <t>S.G.G</t>
  </si>
  <si>
    <t>Asistencia, atención y reparación integral a las victimas del Municipio Carmen de Apicalá</t>
  </si>
  <si>
    <t>Apoyo a los procesos de integracion comercial y competitivo como generación de empleo en el Carmen de Apicalá</t>
  </si>
  <si>
    <t>Apoyo a la permanencia con la implementación de transporte escolar en el Municipio Carmen de Apicala</t>
  </si>
  <si>
    <t>Fortalecimiento de la gestión tributaria y financiera del Municipio Carmen de Apicalá</t>
  </si>
  <si>
    <t>Modernización y fortalecimiento del ciclo de la gestión pública en el Municipio Carmen de Apicalá</t>
  </si>
  <si>
    <t>SALDO NO EJECUTADO SALUD</t>
  </si>
  <si>
    <t>Fortalecimiento integral a la prestación de servicios de la PPNA del Municipio Carmen de Apicalá</t>
  </si>
  <si>
    <t>Fortalecimiento intregal a la prestación de servicios en salud del Municipio Carmen de Apicalá</t>
  </si>
  <si>
    <t>Fortalecimiento de la estrategia de Gobierno en línea del Municipio Carmen de Apicalá</t>
  </si>
  <si>
    <t>SECRETARIA DE SALUD</t>
  </si>
  <si>
    <t>S.H.yT</t>
  </si>
  <si>
    <t>OTROS (CRED. COFINAN. ESTAMPILLA)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</si>
</sst>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.00_);_(* \(#,##0.00\);_(* &quot;-&quot;??_);_(@_)"/>
    <numFmt numFmtId="165" formatCode="#,##0.000"/>
    <numFmt numFmtId="166" formatCode="_(* #,##0.0_);_(* \(#,##0.0\);_(* &quot;-&quot;??_);_(@_)"/>
    <numFmt numFmtId="167" formatCode="#,##0_ ;\-#,##0\ 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23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23"/>
      <name val="Arial Narrow"/>
      <family val="2"/>
    </font>
    <font>
      <sz val="12"/>
      <color indexed="8"/>
      <name val="Arial Narrow"/>
      <family val="2"/>
    </font>
    <font>
      <sz val="10"/>
      <color theme="7" tint="-0.249977111117893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20" borderId="0" xfId="0" applyNumberFormat="1" applyFont="1" applyFill="1" applyAlignment="1">
      <alignment vertical="center"/>
    </xf>
    <xf numFmtId="0" fontId="9" fillId="2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165" fontId="2" fillId="0" borderId="3" xfId="0" applyNumberFormat="1" applyFont="1" applyBorder="1" applyAlignment="1">
      <alignment horizontal="center" vertical="center" wrapText="1"/>
    </xf>
    <xf numFmtId="164" fontId="2" fillId="2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10" fillId="2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2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16" fillId="17" borderId="3" xfId="0" applyNumberFormat="1" applyFont="1" applyFill="1" applyBorder="1" applyAlignment="1" applyProtection="1">
      <alignment horizontal="center" vertical="center"/>
      <protection locked="0"/>
    </xf>
    <xf numFmtId="164" fontId="17" fillId="17" borderId="3" xfId="0" applyNumberFormat="1" applyFont="1" applyFill="1" applyBorder="1" applyAlignment="1" applyProtection="1">
      <alignment vertical="center" wrapText="1"/>
      <protection locked="0"/>
    </xf>
    <xf numFmtId="164" fontId="16" fillId="17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22" applyNumberFormat="1" applyFont="1" applyFill="1" applyBorder="1" applyAlignment="1" applyProtection="1">
      <alignment vertical="center" wrapText="1"/>
      <protection locked="0"/>
    </xf>
    <xf numFmtId="164" fontId="16" fillId="17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16" fillId="17" borderId="0" xfId="0" applyNumberFormat="1" applyFont="1" applyFill="1" applyBorder="1" applyAlignment="1" applyProtection="1">
      <alignment horizontal="right" vertical="center"/>
      <protection locked="0"/>
    </xf>
    <xf numFmtId="165" fontId="18" fillId="0" borderId="0" xfId="0" applyNumberFormat="1" applyFont="1" applyAlignment="1">
      <alignment vertical="center"/>
    </xf>
    <xf numFmtId="165" fontId="18" fillId="0" borderId="3" xfId="0" applyNumberFormat="1" applyFont="1" applyBorder="1" applyAlignment="1">
      <alignment vertical="center"/>
    </xf>
    <xf numFmtId="164" fontId="14" fillId="16" borderId="3" xfId="0" applyNumberFormat="1" applyFont="1" applyFill="1" applyBorder="1" applyAlignment="1" applyProtection="1">
      <alignment horizontal="center" vertical="center" wrapText="1"/>
    </xf>
    <xf numFmtId="164" fontId="13" fillId="16" borderId="3" xfId="22" applyNumberFormat="1" applyFont="1" applyFill="1" applyBorder="1" applyAlignment="1" applyProtection="1">
      <alignment vertical="center" wrapText="1"/>
    </xf>
    <xf numFmtId="164" fontId="14" fillId="16" borderId="3" xfId="0" applyNumberFormat="1" applyFont="1" applyFill="1" applyBorder="1" applyAlignment="1">
      <alignment horizontal="center" vertical="center" wrapText="1"/>
    </xf>
    <xf numFmtId="164" fontId="13" fillId="16" borderId="3" xfId="22" applyNumberFormat="1" applyFont="1" applyFill="1" applyBorder="1" applyAlignment="1">
      <alignment vertical="center" wrapText="1"/>
    </xf>
    <xf numFmtId="164" fontId="14" fillId="17" borderId="3" xfId="0" applyNumberFormat="1" applyFont="1" applyFill="1" applyBorder="1" applyAlignment="1">
      <alignment horizontal="center" vertical="center" textRotation="90" wrapText="1"/>
    </xf>
    <xf numFmtId="164" fontId="17" fillId="17" borderId="3" xfId="0" applyNumberFormat="1" applyFont="1" applyFill="1" applyBorder="1" applyAlignment="1" applyProtection="1">
      <alignment horizontal="left" vertical="center" wrapText="1"/>
      <protection locked="0"/>
    </xf>
    <xf numFmtId="164" fontId="16" fillId="17" borderId="3" xfId="0" applyNumberFormat="1" applyFont="1" applyFill="1" applyBorder="1" applyAlignment="1" applyProtection="1">
      <alignment vertical="center"/>
      <protection locked="0"/>
    </xf>
    <xf numFmtId="164" fontId="14" fillId="0" borderId="3" xfId="24" applyNumberFormat="1" applyFont="1" applyFill="1" applyBorder="1" applyAlignment="1">
      <alignment horizontal="center" vertical="center" textRotation="90" wrapText="1"/>
    </xf>
    <xf numFmtId="164" fontId="17" fillId="0" borderId="3" xfId="24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3" xfId="24" applyNumberFormat="1" applyFont="1" applyFill="1" applyBorder="1" applyAlignment="1" applyProtection="1">
      <alignment horizontal="justify" vertical="center" wrapText="1"/>
      <protection locked="0"/>
    </xf>
    <xf numFmtId="164" fontId="16" fillId="0" borderId="3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22" applyNumberFormat="1" applyFont="1" applyFill="1" applyBorder="1" applyAlignment="1" applyProtection="1">
      <alignment horizontal="right" vertical="center" wrapText="1"/>
      <protection locked="0"/>
    </xf>
    <xf numFmtId="164" fontId="16" fillId="0" borderId="3" xfId="24" applyNumberFormat="1" applyFont="1" applyFill="1" applyBorder="1" applyAlignment="1" applyProtection="1">
      <alignment horizontal="right" vertical="center"/>
      <protection locked="0"/>
    </xf>
    <xf numFmtId="164" fontId="16" fillId="0" borderId="3" xfId="24" applyNumberFormat="1" applyFont="1" applyFill="1" applyBorder="1" applyAlignment="1" applyProtection="1">
      <alignment vertical="center"/>
      <protection locked="0"/>
    </xf>
    <xf numFmtId="164" fontId="16" fillId="0" borderId="3" xfId="24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64" fontId="14" fillId="0" borderId="3" xfId="24" applyNumberFormat="1" applyFont="1" applyFill="1" applyBorder="1" applyAlignment="1">
      <alignment horizontal="center" vertical="center" wrapText="1"/>
    </xf>
    <xf numFmtId="164" fontId="13" fillId="0" borderId="3" xfId="22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vertical="center" wrapText="1"/>
    </xf>
    <xf numFmtId="164" fontId="17" fillId="17" borderId="3" xfId="0" applyNumberFormat="1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horizontal="justify" vertical="center" wrapText="1"/>
    </xf>
    <xf numFmtId="164" fontId="17" fillId="0" borderId="3" xfId="0" applyNumberFormat="1" applyFont="1" applyFill="1" applyBorder="1" applyAlignment="1">
      <alignment vertical="center"/>
    </xf>
    <xf numFmtId="164" fontId="17" fillId="0" borderId="3" xfId="22" applyNumberFormat="1" applyFont="1" applyFill="1" applyBorder="1" applyAlignment="1">
      <alignment vertical="center" wrapText="1"/>
    </xf>
    <xf numFmtId="164" fontId="17" fillId="17" borderId="3" xfId="0" applyNumberFormat="1" applyFont="1" applyFill="1" applyBorder="1" applyAlignment="1">
      <alignment horizontal="left" vertical="center" wrapText="1"/>
    </xf>
    <xf numFmtId="164" fontId="17" fillId="17" borderId="3" xfId="0" applyNumberFormat="1" applyFont="1" applyFill="1" applyBorder="1" applyAlignment="1">
      <alignment horizontal="center" vertical="center" wrapText="1"/>
    </xf>
    <xf numFmtId="164" fontId="16" fillId="17" borderId="3" xfId="0" applyNumberFormat="1" applyFont="1" applyFill="1" applyBorder="1" applyAlignment="1">
      <alignment horizontal="right" vertical="center" wrapText="1"/>
    </xf>
    <xf numFmtId="164" fontId="16" fillId="17" borderId="3" xfId="0" applyNumberFormat="1" applyFont="1" applyFill="1" applyBorder="1" applyAlignment="1">
      <alignment vertical="center" wrapText="1"/>
    </xf>
    <xf numFmtId="164" fontId="17" fillId="17" borderId="13" xfId="0" applyNumberFormat="1" applyFont="1" applyFill="1" applyBorder="1" applyAlignment="1">
      <alignment vertical="center" wrapText="1"/>
    </xf>
    <xf numFmtId="164" fontId="13" fillId="17" borderId="3" xfId="0" applyNumberFormat="1" applyFont="1" applyFill="1" applyBorder="1" applyAlignment="1">
      <alignment horizontal="center" vertical="center" textRotation="90" wrapText="1"/>
    </xf>
    <xf numFmtId="164" fontId="14" fillId="14" borderId="3" xfId="24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justify" vertical="center" wrapText="1"/>
    </xf>
    <xf numFmtId="164" fontId="13" fillId="0" borderId="3" xfId="0" applyNumberFormat="1" applyFont="1" applyBorder="1" applyAlignment="1">
      <alignment horizontal="center" vertical="center" textRotation="90" wrapText="1"/>
    </xf>
    <xf numFmtId="164" fontId="17" fillId="0" borderId="3" xfId="0" applyNumberFormat="1" applyFont="1" applyBorder="1" applyAlignment="1">
      <alignment horizontal="justify" vertical="center" wrapText="1"/>
    </xf>
    <xf numFmtId="164" fontId="13" fillId="16" borderId="3" xfId="22" applyNumberFormat="1" applyFont="1" applyFill="1" applyBorder="1" applyAlignment="1">
      <alignment horizontal="right" vertical="center" wrapText="1"/>
    </xf>
    <xf numFmtId="164" fontId="17" fillId="13" borderId="3" xfId="0" applyNumberFormat="1" applyFont="1" applyFill="1" applyBorder="1" applyAlignment="1">
      <alignment horizontal="justify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2" xfId="22" applyNumberFormat="1" applyFont="1" applyFill="1" applyBorder="1" applyAlignment="1">
      <alignment horizontal="center" vertical="center" wrapText="1"/>
    </xf>
    <xf numFmtId="164" fontId="17" fillId="0" borderId="13" xfId="22" applyNumberFormat="1" applyFont="1" applyFill="1" applyBorder="1" applyAlignment="1">
      <alignment horizontal="center" vertical="center" wrapText="1"/>
    </xf>
    <xf numFmtId="164" fontId="17" fillId="17" borderId="3" xfId="22" applyNumberFormat="1" applyFont="1" applyFill="1" applyBorder="1" applyAlignment="1">
      <alignment horizontal="right" vertical="center" wrapText="1"/>
    </xf>
    <xf numFmtId="164" fontId="17" fillId="0" borderId="3" xfId="22" applyNumberFormat="1" applyFont="1" applyFill="1" applyBorder="1" applyAlignment="1">
      <alignment horizontal="right" vertical="center" wrapText="1"/>
    </xf>
    <xf numFmtId="164" fontId="17" fillId="0" borderId="3" xfId="0" applyNumberFormat="1" applyFont="1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17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164" fontId="16" fillId="17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Border="1" applyAlignment="1">
      <alignment vertical="center"/>
    </xf>
    <xf numFmtId="164" fontId="18" fillId="0" borderId="3" xfId="0" applyNumberFormat="1" applyFont="1" applyBorder="1" applyAlignment="1">
      <alignment horizontal="right" vertical="center"/>
    </xf>
    <xf numFmtId="164" fontId="17" fillId="0" borderId="3" xfId="22" applyNumberFormat="1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64" fontId="17" fillId="14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165" fontId="18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15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7" fillId="17" borderId="13" xfId="0" applyNumberFormat="1" applyFont="1" applyFill="1" applyBorder="1" applyAlignment="1">
      <alignment vertical="center" textRotation="90" wrapText="1"/>
    </xf>
    <xf numFmtId="0" fontId="23" fillId="0" borderId="3" xfId="0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textRotation="90" wrapText="1"/>
    </xf>
    <xf numFmtId="0" fontId="2" fillId="15" borderId="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13" fillId="17" borderId="2" xfId="0" applyNumberFormat="1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2" xfId="22" applyNumberFormat="1" applyFont="1" applyFill="1" applyBorder="1" applyAlignment="1">
      <alignment horizontal="center" vertical="center" wrapText="1"/>
    </xf>
    <xf numFmtId="164" fontId="17" fillId="0" borderId="13" xfId="22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67" fontId="18" fillId="0" borderId="3" xfId="29" applyNumberFormat="1" applyFont="1" applyBorder="1" applyAlignment="1">
      <alignment horizontal="right" vertical="center"/>
    </xf>
    <xf numFmtId="4" fontId="18" fillId="0" borderId="0" xfId="0" applyNumberFormat="1" applyFont="1" applyAlignment="1">
      <alignment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164" fontId="13" fillId="14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164" fontId="13" fillId="0" borderId="13" xfId="0" applyNumberFormat="1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2" fillId="18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textRotation="90" wrapText="1"/>
    </xf>
    <xf numFmtId="164" fontId="4" fillId="2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textRotation="90" wrapText="1"/>
    </xf>
    <xf numFmtId="164" fontId="17" fillId="0" borderId="2" xfId="0" applyNumberFormat="1" applyFont="1" applyBorder="1" applyAlignment="1">
      <alignment horizontal="center" vertical="center" textRotation="90" wrapText="1"/>
    </xf>
    <xf numFmtId="164" fontId="17" fillId="0" borderId="10" xfId="0" applyNumberFormat="1" applyFont="1" applyBorder="1" applyAlignment="1">
      <alignment horizontal="center" vertical="center" textRotation="90" wrapText="1"/>
    </xf>
    <xf numFmtId="164" fontId="17" fillId="0" borderId="13" xfId="0" applyNumberFormat="1" applyFont="1" applyBorder="1" applyAlignment="1">
      <alignment horizontal="center" vertical="center" textRotation="90" wrapText="1"/>
    </xf>
    <xf numFmtId="164" fontId="13" fillId="16" borderId="3" xfId="0" applyNumberFormat="1" applyFont="1" applyFill="1" applyBorder="1" applyAlignment="1">
      <alignment horizontal="center" vertical="center" wrapText="1"/>
    </xf>
    <xf numFmtId="164" fontId="13" fillId="17" borderId="2" xfId="0" applyNumberFormat="1" applyFont="1" applyFill="1" applyBorder="1" applyAlignment="1">
      <alignment horizontal="center" vertical="center" textRotation="90" wrapText="1"/>
    </xf>
    <xf numFmtId="164" fontId="13" fillId="17" borderId="13" xfId="0" applyNumberFormat="1" applyFont="1" applyFill="1" applyBorder="1" applyAlignment="1">
      <alignment horizontal="center" vertical="center" textRotation="90" wrapText="1"/>
    </xf>
    <xf numFmtId="164" fontId="17" fillId="0" borderId="10" xfId="0" applyNumberFormat="1" applyFont="1" applyFill="1" applyBorder="1" applyAlignment="1">
      <alignment horizontal="center" vertical="center" textRotation="90" wrapText="1"/>
    </xf>
    <xf numFmtId="164" fontId="17" fillId="0" borderId="13" xfId="0" applyNumberFormat="1" applyFont="1" applyFill="1" applyBorder="1" applyAlignment="1">
      <alignment horizontal="center" vertical="center" textRotation="90" wrapText="1"/>
    </xf>
    <xf numFmtId="164" fontId="17" fillId="19" borderId="2" xfId="0" applyNumberFormat="1" applyFont="1" applyFill="1" applyBorder="1" applyAlignment="1">
      <alignment horizontal="center" vertical="center" textRotation="90" wrapText="1"/>
    </xf>
    <xf numFmtId="164" fontId="17" fillId="19" borderId="10" xfId="0" applyNumberFormat="1" applyFont="1" applyFill="1" applyBorder="1" applyAlignment="1">
      <alignment horizontal="center" vertical="center" textRotation="90" wrapText="1"/>
    </xf>
    <xf numFmtId="164" fontId="17" fillId="19" borderId="13" xfId="0" applyNumberFormat="1" applyFont="1" applyFill="1" applyBorder="1" applyAlignment="1">
      <alignment horizontal="center" vertical="center" textRotation="90" wrapText="1"/>
    </xf>
    <xf numFmtId="164" fontId="16" fillId="0" borderId="3" xfId="24" applyNumberFormat="1" applyFont="1" applyFill="1" applyBorder="1" applyAlignment="1">
      <alignment horizontal="center" vertical="center" textRotation="90" wrapText="1"/>
    </xf>
    <xf numFmtId="164" fontId="17" fillId="17" borderId="2" xfId="0" applyNumberFormat="1" applyFont="1" applyFill="1" applyBorder="1" applyAlignment="1">
      <alignment horizontal="center" vertical="center" textRotation="90" wrapText="1"/>
    </xf>
    <xf numFmtId="164" fontId="17" fillId="17" borderId="10" xfId="0" applyNumberFormat="1" applyFont="1" applyFill="1" applyBorder="1" applyAlignment="1">
      <alignment horizontal="center" vertical="center" textRotation="90" wrapText="1"/>
    </xf>
    <xf numFmtId="164" fontId="17" fillId="17" borderId="3" xfId="0" applyNumberFormat="1" applyFont="1" applyFill="1" applyBorder="1" applyAlignment="1">
      <alignment horizontal="center" vertical="center" textRotation="90" wrapText="1"/>
    </xf>
    <xf numFmtId="164" fontId="16" fillId="17" borderId="3" xfId="0" applyNumberFormat="1" applyFont="1" applyFill="1" applyBorder="1" applyAlignment="1">
      <alignment horizontal="center" vertical="center" textRotation="90" wrapText="1"/>
    </xf>
    <xf numFmtId="164" fontId="13" fillId="0" borderId="2" xfId="0" applyNumberFormat="1" applyFont="1" applyBorder="1" applyAlignment="1">
      <alignment horizontal="center" vertical="center" textRotation="90" wrapText="1"/>
    </xf>
    <xf numFmtId="164" fontId="13" fillId="0" borderId="13" xfId="0" applyNumberFormat="1" applyFont="1" applyBorder="1" applyAlignment="1">
      <alignment horizontal="center" vertical="center" textRotation="90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17" borderId="13" xfId="0" applyNumberFormat="1" applyFont="1" applyFill="1" applyBorder="1" applyAlignment="1">
      <alignment horizontal="center" vertical="center" textRotation="90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2" xfId="22" applyNumberFormat="1" applyFont="1" applyFill="1" applyBorder="1" applyAlignment="1">
      <alignment horizontal="center" vertical="center" wrapText="1"/>
    </xf>
    <xf numFmtId="164" fontId="17" fillId="0" borderId="13" xfId="22" applyNumberFormat="1" applyFont="1" applyFill="1" applyBorder="1" applyAlignment="1">
      <alignment horizontal="center" vertical="center" wrapText="1"/>
    </xf>
    <xf numFmtId="164" fontId="13" fillId="17" borderId="10" xfId="0" applyNumberFormat="1" applyFont="1" applyFill="1" applyBorder="1" applyAlignment="1">
      <alignment horizontal="center" vertical="center" textRotation="90" wrapText="1"/>
    </xf>
    <xf numFmtId="164" fontId="14" fillId="17" borderId="3" xfId="24" applyNumberFormat="1" applyFont="1" applyFill="1" applyBorder="1" applyAlignment="1">
      <alignment horizontal="center" vertical="center" textRotation="90" wrapText="1"/>
    </xf>
    <xf numFmtId="164" fontId="14" fillId="17" borderId="2" xfId="24" applyNumberFormat="1" applyFont="1" applyFill="1" applyBorder="1" applyAlignment="1">
      <alignment horizontal="center" vertical="center" textRotation="90" wrapText="1"/>
    </xf>
    <xf numFmtId="164" fontId="14" fillId="17" borderId="10" xfId="24" applyNumberFormat="1" applyFont="1" applyFill="1" applyBorder="1" applyAlignment="1">
      <alignment horizontal="center" vertical="center" textRotation="90" wrapText="1"/>
    </xf>
    <xf numFmtId="164" fontId="14" fillId="17" borderId="13" xfId="24" applyNumberFormat="1" applyFont="1" applyFill="1" applyBorder="1" applyAlignment="1">
      <alignment horizontal="center" vertical="center" textRotation="90" wrapText="1"/>
    </xf>
    <xf numFmtId="164" fontId="13" fillId="17" borderId="2" xfId="0" applyNumberFormat="1" applyFont="1" applyFill="1" applyBorder="1" applyAlignment="1">
      <alignment horizontal="center" vertical="center" textRotation="90"/>
    </xf>
    <xf numFmtId="164" fontId="13" fillId="17" borderId="10" xfId="0" applyNumberFormat="1" applyFont="1" applyFill="1" applyBorder="1" applyAlignment="1">
      <alignment horizontal="center" vertical="center" textRotation="90"/>
    </xf>
    <xf numFmtId="164" fontId="13" fillId="17" borderId="13" xfId="0" applyNumberFormat="1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" fontId="2" fillId="0" borderId="2" xfId="25" applyNumberFormat="1" applyFont="1" applyBorder="1" applyAlignment="1">
      <alignment horizontal="center" vertical="center"/>
    </xf>
    <xf numFmtId="1" fontId="2" fillId="0" borderId="10" xfId="2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64" fontId="14" fillId="0" borderId="3" xfId="0" applyNumberFormat="1" applyFont="1" applyFill="1" applyBorder="1" applyAlignment="1">
      <alignment horizontal="center" vertical="center" textRotation="90" wrapText="1"/>
    </xf>
    <xf numFmtId="164" fontId="14" fillId="16" borderId="3" xfId="0" applyNumberFormat="1" applyFont="1" applyFill="1" applyBorder="1" applyAlignment="1" applyProtection="1">
      <alignment horizontal="center" vertical="center"/>
    </xf>
    <xf numFmtId="164" fontId="14" fillId="16" borderId="3" xfId="0" applyNumberFormat="1" applyFont="1" applyFill="1" applyBorder="1" applyAlignment="1">
      <alignment horizontal="center" vertical="center" wrapText="1"/>
    </xf>
    <xf numFmtId="164" fontId="14" fillId="14" borderId="3" xfId="24" applyNumberFormat="1" applyFont="1" applyFill="1" applyBorder="1" applyAlignment="1">
      <alignment horizontal="center" vertical="center" wrapText="1"/>
    </xf>
  </cellXfs>
  <cellStyles count="30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Millares" xfId="22" builtinId="3"/>
    <cellStyle name="Millares [0]" xfId="29" builtinId="6"/>
    <cellStyle name="Millares 2" xfId="23"/>
    <cellStyle name="Normal" xfId="0" builtinId="0"/>
    <cellStyle name="Normal 2" xfId="24"/>
    <cellStyle name="Porcentaje" xfId="25" builtinId="5"/>
    <cellStyle name="Porcentual 2" xfId="26"/>
    <cellStyle name="Porcentual 3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90"/>
  <sheetViews>
    <sheetView tabSelected="1" view="pageBreakPreview" zoomScale="55" zoomScaleNormal="60" zoomScaleSheetLayoutView="55" workbookViewId="0">
      <pane ySplit="6" topLeftCell="A82" activePane="bottomLeft" state="frozen"/>
      <selection pane="bottomLeft" activeCell="D78" sqref="D78"/>
    </sheetView>
  </sheetViews>
  <sheetFormatPr baseColWidth="10" defaultColWidth="11.453125" defaultRowHeight="13" x14ac:dyDescent="0.25"/>
  <cols>
    <col min="1" max="1" width="25.7265625" style="90" customWidth="1"/>
    <col min="2" max="2" width="27.1796875" style="90" customWidth="1"/>
    <col min="3" max="3" width="15.1796875" style="83" hidden="1" customWidth="1"/>
    <col min="4" max="4" width="24.1796875" style="91" customWidth="1"/>
    <col min="5" max="6" width="10.54296875" style="91" hidden="1" customWidth="1"/>
    <col min="7" max="7" width="10.81640625" style="91" hidden="1" customWidth="1"/>
    <col min="8" max="8" width="24" style="92" customWidth="1"/>
    <col min="9" max="11" width="21.54296875" style="92" customWidth="1"/>
    <col min="12" max="12" width="21.7265625" style="27" customWidth="1"/>
    <col min="13" max="28" width="23.1796875" style="27" customWidth="1"/>
    <col min="29" max="29" width="21.81640625" style="27" customWidth="1"/>
    <col min="30" max="32" width="22.26953125" style="27" customWidth="1"/>
    <col min="33" max="33" width="20.6328125" style="91" customWidth="1"/>
    <col min="34" max="34" width="9.81640625" style="93" customWidth="1"/>
    <col min="35" max="35" width="17.453125" style="25" hidden="1" customWidth="1"/>
    <col min="36" max="36" width="15.81640625" style="25" hidden="1" customWidth="1"/>
    <col min="37" max="37" width="17.26953125" style="25" hidden="1" customWidth="1"/>
    <col min="38" max="38" width="15.54296875" style="25" hidden="1" customWidth="1"/>
    <col min="39" max="39" width="11.7265625" style="25" hidden="1" customWidth="1"/>
    <col min="40" max="40" width="17" style="25" bestFit="1" customWidth="1"/>
    <col min="41" max="41" width="17.453125" style="25" bestFit="1" customWidth="1"/>
    <col min="42" max="42" width="17.54296875" style="25" bestFit="1" customWidth="1"/>
    <col min="43" max="43" width="23.453125" style="25" customWidth="1"/>
    <col min="44" max="44" width="12.26953125" style="25" bestFit="1" customWidth="1"/>
    <col min="45" max="16384" width="11.453125" style="25"/>
  </cols>
  <sheetData>
    <row r="1" spans="1:45" s="5" customFormat="1" ht="34" customHeight="1" x14ac:dyDescent="0.25">
      <c r="A1" s="164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</row>
    <row r="2" spans="1:45" s="5" customFormat="1" ht="34" customHeight="1" x14ac:dyDescent="0.25">
      <c r="A2" s="167" t="s">
        <v>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6"/>
    </row>
    <row r="3" spans="1:45" s="5" customFormat="1" ht="34" customHeight="1" x14ac:dyDescent="0.2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45" s="5" customFormat="1" ht="34" customHeight="1" x14ac:dyDescent="0.25">
      <c r="A4" s="170" t="s">
        <v>1</v>
      </c>
      <c r="B4" s="171"/>
      <c r="C4" s="171"/>
      <c r="D4" s="171"/>
      <c r="E4" s="171"/>
      <c r="F4" s="171"/>
      <c r="G4" s="172"/>
      <c r="H4" s="173" t="s">
        <v>2</v>
      </c>
      <c r="I4" s="170" t="s">
        <v>23</v>
      </c>
      <c r="J4" s="171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9"/>
      <c r="AE4" s="189"/>
      <c r="AF4" s="189"/>
      <c r="AG4" s="190"/>
      <c r="AH4" s="182" t="s">
        <v>3</v>
      </c>
    </row>
    <row r="5" spans="1:45" s="5" customFormat="1" ht="18" customHeight="1" x14ac:dyDescent="0.25">
      <c r="A5" s="186" t="s">
        <v>24</v>
      </c>
      <c r="B5" s="186" t="s">
        <v>4</v>
      </c>
      <c r="C5" s="180" t="s">
        <v>104</v>
      </c>
      <c r="D5" s="194" t="s">
        <v>5</v>
      </c>
      <c r="E5" s="196" t="s">
        <v>6</v>
      </c>
      <c r="F5" s="170" t="s">
        <v>7</v>
      </c>
      <c r="G5" s="172"/>
      <c r="H5" s="174"/>
      <c r="I5" s="184" t="s">
        <v>8</v>
      </c>
      <c r="J5" s="184" t="s">
        <v>142</v>
      </c>
      <c r="K5" s="184" t="s">
        <v>9</v>
      </c>
      <c r="L5" s="175" t="s">
        <v>10</v>
      </c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7"/>
      <c r="AD5" s="178" t="s">
        <v>11</v>
      </c>
      <c r="AE5" s="178" t="s">
        <v>120</v>
      </c>
      <c r="AF5" s="178" t="s">
        <v>128</v>
      </c>
      <c r="AG5" s="191" t="s">
        <v>169</v>
      </c>
      <c r="AH5" s="183"/>
    </row>
    <row r="6" spans="1:45" s="5" customFormat="1" ht="83" customHeight="1" x14ac:dyDescent="0.25">
      <c r="A6" s="187"/>
      <c r="B6" s="187"/>
      <c r="C6" s="181"/>
      <c r="D6" s="195"/>
      <c r="E6" s="197"/>
      <c r="F6" s="10" t="s">
        <v>12</v>
      </c>
      <c r="G6" s="10" t="s">
        <v>13</v>
      </c>
      <c r="H6" s="174"/>
      <c r="I6" s="193"/>
      <c r="J6" s="193"/>
      <c r="K6" s="185"/>
      <c r="L6" s="11" t="s">
        <v>118</v>
      </c>
      <c r="M6" s="9" t="s">
        <v>14</v>
      </c>
      <c r="N6" s="9" t="s">
        <v>127</v>
      </c>
      <c r="O6" s="8" t="s">
        <v>119</v>
      </c>
      <c r="P6" s="8" t="s">
        <v>122</v>
      </c>
      <c r="Q6" s="9" t="s">
        <v>115</v>
      </c>
      <c r="R6" s="9" t="s">
        <v>32</v>
      </c>
      <c r="S6" s="9" t="s">
        <v>116</v>
      </c>
      <c r="T6" s="9" t="s">
        <v>33</v>
      </c>
      <c r="U6" s="8" t="s">
        <v>139</v>
      </c>
      <c r="V6" s="8" t="s">
        <v>140</v>
      </c>
      <c r="W6" s="8" t="s">
        <v>141</v>
      </c>
      <c r="X6" s="8" t="s">
        <v>147</v>
      </c>
      <c r="Y6" s="110" t="s">
        <v>163</v>
      </c>
      <c r="Z6" s="8" t="s">
        <v>145</v>
      </c>
      <c r="AA6" s="8" t="s">
        <v>148</v>
      </c>
      <c r="AB6" s="8" t="s">
        <v>146</v>
      </c>
      <c r="AC6" s="8" t="s">
        <v>117</v>
      </c>
      <c r="AD6" s="179"/>
      <c r="AE6" s="179"/>
      <c r="AF6" s="179"/>
      <c r="AG6" s="192"/>
      <c r="AH6" s="183"/>
    </row>
    <row r="7" spans="1:45" s="5" customFormat="1" ht="39.5" customHeight="1" x14ac:dyDescent="0.25">
      <c r="A7" s="124" t="s">
        <v>62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</row>
    <row r="8" spans="1:45" s="7" customFormat="1" ht="39.5" customHeight="1" x14ac:dyDescent="0.25">
      <c r="A8" s="125" t="s">
        <v>151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45" ht="66" customHeight="1" x14ac:dyDescent="0.25">
      <c r="A9" s="157" t="s">
        <v>14</v>
      </c>
      <c r="B9" s="198" t="s">
        <v>73</v>
      </c>
      <c r="C9" s="19"/>
      <c r="D9" s="20" t="s">
        <v>25</v>
      </c>
      <c r="E9" s="21"/>
      <c r="F9" s="21"/>
      <c r="G9" s="21"/>
      <c r="H9" s="22">
        <v>89793238</v>
      </c>
      <c r="I9" s="23">
        <v>50836070</v>
      </c>
      <c r="J9" s="23"/>
      <c r="K9" s="23"/>
      <c r="L9" s="23"/>
      <c r="M9" s="23">
        <v>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>
        <v>38957168</v>
      </c>
      <c r="AD9" s="23">
        <v>0</v>
      </c>
      <c r="AE9" s="23"/>
      <c r="AF9" s="23"/>
      <c r="AG9" s="23">
        <v>0</v>
      </c>
      <c r="AH9" s="128" t="s">
        <v>108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ht="89" customHeight="1" x14ac:dyDescent="0.25">
      <c r="A10" s="157"/>
      <c r="B10" s="198"/>
      <c r="C10" s="19"/>
      <c r="D10" s="20" t="s">
        <v>114</v>
      </c>
      <c r="E10" s="21"/>
      <c r="F10" s="21"/>
      <c r="G10" s="21"/>
      <c r="H10" s="22">
        <v>20331368</v>
      </c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6"/>
      <c r="AB10" s="28">
        <v>20331368</v>
      </c>
      <c r="AC10" s="23"/>
      <c r="AD10" s="23"/>
      <c r="AE10" s="23"/>
      <c r="AF10" s="23"/>
      <c r="AG10" s="23"/>
      <c r="AH10" s="128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ht="92.5" customHeight="1" x14ac:dyDescent="0.25">
      <c r="A11" s="157"/>
      <c r="B11" s="198"/>
      <c r="C11" s="19"/>
      <c r="D11" s="20" t="s">
        <v>26</v>
      </c>
      <c r="E11" s="21"/>
      <c r="F11" s="21"/>
      <c r="G11" s="21"/>
      <c r="H11" s="22">
        <v>30000000</v>
      </c>
      <c r="I11" s="23"/>
      <c r="J11" s="23"/>
      <c r="K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30000000</v>
      </c>
      <c r="AC11" s="23"/>
      <c r="AD11" s="23"/>
      <c r="AE11" s="23"/>
      <c r="AF11" s="23"/>
      <c r="AG11" s="23"/>
      <c r="AH11" s="128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ht="66" customHeight="1" x14ac:dyDescent="0.25">
      <c r="A12" s="157"/>
      <c r="B12" s="198"/>
      <c r="C12" s="19"/>
      <c r="D12" s="20" t="s">
        <v>27</v>
      </c>
      <c r="E12" s="21"/>
      <c r="F12" s="21"/>
      <c r="G12" s="21"/>
      <c r="H12" s="22">
        <v>45757827</v>
      </c>
      <c r="I12" s="23">
        <v>45757827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28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66" customHeight="1" x14ac:dyDescent="0.25">
      <c r="A13" s="157"/>
      <c r="B13" s="198"/>
      <c r="C13" s="19"/>
      <c r="D13" s="20" t="s">
        <v>121</v>
      </c>
      <c r="E13" s="21"/>
      <c r="F13" s="21"/>
      <c r="G13" s="21"/>
      <c r="H13" s="22">
        <v>56937179.399999999</v>
      </c>
      <c r="I13" s="23">
        <v>5000000</v>
      </c>
      <c r="J13" s="23"/>
      <c r="K13" s="23"/>
      <c r="L13" s="23"/>
      <c r="M13" s="28"/>
      <c r="N13" s="28"/>
      <c r="O13" s="23">
        <v>39288797</v>
      </c>
      <c r="P13" s="23"/>
      <c r="Q13" s="23"/>
      <c r="R13" s="23"/>
      <c r="S13" s="23"/>
      <c r="T13" s="23"/>
      <c r="U13" s="23"/>
      <c r="V13" s="23">
        <v>12648382.4</v>
      </c>
      <c r="W13" s="23"/>
      <c r="X13" s="23"/>
      <c r="Y13" s="23"/>
      <c r="Z13" s="23"/>
      <c r="AA13" s="23"/>
      <c r="AB13" s="28"/>
      <c r="AC13" s="23"/>
      <c r="AD13" s="23"/>
      <c r="AE13" s="23"/>
      <c r="AF13" s="23"/>
      <c r="AG13" s="23"/>
      <c r="AH13" s="128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ht="72.5" customHeight="1" x14ac:dyDescent="0.25">
      <c r="A14" s="157"/>
      <c r="B14" s="198"/>
      <c r="C14" s="19"/>
      <c r="D14" s="20" t="s">
        <v>160</v>
      </c>
      <c r="E14" s="21"/>
      <c r="F14" s="21"/>
      <c r="G14" s="21"/>
      <c r="H14" s="22">
        <v>33383272.810000002</v>
      </c>
      <c r="I14" s="23"/>
      <c r="J14" s="23"/>
      <c r="K14" s="23"/>
      <c r="L14" s="23"/>
      <c r="M14" s="28"/>
      <c r="N14" s="28"/>
      <c r="O14" s="23"/>
      <c r="P14" s="23">
        <v>28653207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8"/>
      <c r="AC14" s="23"/>
      <c r="AD14" s="23"/>
      <c r="AE14" s="23"/>
      <c r="AF14" s="23"/>
      <c r="AG14" s="23">
        <v>4730065.8100000024</v>
      </c>
      <c r="AH14" s="128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18" customFormat="1" ht="26.5" customHeight="1" x14ac:dyDescent="0.25">
      <c r="A15" s="157"/>
      <c r="B15" s="199" t="s">
        <v>37</v>
      </c>
      <c r="C15" s="199"/>
      <c r="D15" s="199"/>
      <c r="E15" s="29"/>
      <c r="F15" s="29"/>
      <c r="G15" s="29"/>
      <c r="H15" s="30">
        <f t="shared" ref="H15:AG15" si="0">SUM(H9:H14)</f>
        <v>276202885.21000004</v>
      </c>
      <c r="I15" s="30">
        <f t="shared" si="0"/>
        <v>101593897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30">
        <f t="shared" si="0"/>
        <v>39288797</v>
      </c>
      <c r="P15" s="30">
        <f t="shared" si="0"/>
        <v>28653207</v>
      </c>
      <c r="Q15" s="30">
        <f t="shared" si="0"/>
        <v>0</v>
      </c>
      <c r="R15" s="30">
        <f t="shared" si="0"/>
        <v>0</v>
      </c>
      <c r="S15" s="30">
        <f t="shared" si="0"/>
        <v>0</v>
      </c>
      <c r="T15" s="30">
        <f t="shared" si="0"/>
        <v>0</v>
      </c>
      <c r="U15" s="30">
        <f t="shared" si="0"/>
        <v>0</v>
      </c>
      <c r="V15" s="30">
        <f t="shared" si="0"/>
        <v>12648382.4</v>
      </c>
      <c r="W15" s="30">
        <f t="shared" si="0"/>
        <v>0</v>
      </c>
      <c r="X15" s="30">
        <f t="shared" si="0"/>
        <v>0</v>
      </c>
      <c r="Y15" s="30"/>
      <c r="Z15" s="30">
        <f t="shared" si="0"/>
        <v>0</v>
      </c>
      <c r="AA15" s="30">
        <f t="shared" si="0"/>
        <v>0</v>
      </c>
      <c r="AB15" s="30">
        <f t="shared" si="0"/>
        <v>50331368</v>
      </c>
      <c r="AC15" s="30">
        <f t="shared" si="0"/>
        <v>38957168</v>
      </c>
      <c r="AD15" s="30">
        <f t="shared" si="0"/>
        <v>0</v>
      </c>
      <c r="AE15" s="30">
        <f t="shared" si="0"/>
        <v>0</v>
      </c>
      <c r="AF15" s="30">
        <f t="shared" si="0"/>
        <v>0</v>
      </c>
      <c r="AG15" s="30">
        <f t="shared" si="0"/>
        <v>4730065.8100000024</v>
      </c>
      <c r="AH15" s="128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71.5" customHeight="1" x14ac:dyDescent="0.25">
      <c r="A16" s="158" t="s">
        <v>29</v>
      </c>
      <c r="B16" s="161" t="s">
        <v>28</v>
      </c>
      <c r="C16" s="98">
        <v>2020731480014</v>
      </c>
      <c r="D16" s="20" t="s">
        <v>149</v>
      </c>
      <c r="E16" s="21"/>
      <c r="F16" s="21"/>
      <c r="G16" s="21"/>
      <c r="H16" s="22">
        <v>78220117.760000005</v>
      </c>
      <c r="I16" s="23">
        <v>9169472</v>
      </c>
      <c r="J16" s="23"/>
      <c r="K16" s="23"/>
      <c r="L16" s="23"/>
      <c r="M16" s="23"/>
      <c r="N16" s="23"/>
      <c r="O16" s="23"/>
      <c r="P16" s="23"/>
      <c r="Q16" s="23"/>
      <c r="R16" s="23"/>
      <c r="S16" s="23">
        <v>62646476</v>
      </c>
      <c r="T16" s="23"/>
      <c r="U16" s="23"/>
      <c r="V16" s="23"/>
      <c r="W16" s="23"/>
      <c r="X16" s="23"/>
      <c r="Y16" s="23">
        <v>6404169.7599999998</v>
      </c>
      <c r="Z16" s="23"/>
      <c r="AA16" s="23"/>
      <c r="AB16" s="23"/>
      <c r="AC16" s="23"/>
      <c r="AD16" s="23"/>
      <c r="AE16" s="23"/>
      <c r="AF16" s="23"/>
      <c r="AG16" s="23"/>
      <c r="AH16" s="135" t="s">
        <v>167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ht="71.5" customHeight="1" x14ac:dyDescent="0.25">
      <c r="A17" s="159"/>
      <c r="B17" s="162"/>
      <c r="C17" s="98"/>
      <c r="D17" s="20" t="s">
        <v>164</v>
      </c>
      <c r="E17" s="21"/>
      <c r="F17" s="21"/>
      <c r="G17" s="21"/>
      <c r="H17" s="22">
        <v>228662232.56999999</v>
      </c>
      <c r="I17" s="23">
        <v>112939997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185824.57</v>
      </c>
      <c r="Z17" s="23"/>
      <c r="AA17" s="23"/>
      <c r="AB17" s="23"/>
      <c r="AC17" s="23">
        <v>115536411</v>
      </c>
      <c r="AD17" s="23"/>
      <c r="AE17" s="23"/>
      <c r="AF17" s="23"/>
      <c r="AG17" s="23"/>
      <c r="AH17" s="135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ht="88" customHeight="1" x14ac:dyDescent="0.25">
      <c r="A18" s="159"/>
      <c r="B18" s="162"/>
      <c r="C18" s="98">
        <v>2020731480015</v>
      </c>
      <c r="D18" s="20" t="s">
        <v>150</v>
      </c>
      <c r="E18" s="21"/>
      <c r="F18" s="21"/>
      <c r="G18" s="21"/>
      <c r="H18" s="22">
        <v>1182462548.3000002</v>
      </c>
      <c r="I18" s="23"/>
      <c r="J18" s="23"/>
      <c r="K18" s="23"/>
      <c r="L18" s="23">
        <v>6529730.8499999996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17165379.940000001</v>
      </c>
      <c r="Z18" s="23"/>
      <c r="AA18" s="23"/>
      <c r="AB18" s="23"/>
      <c r="AC18" s="23">
        <v>418758768.56999993</v>
      </c>
      <c r="AD18" s="23"/>
      <c r="AE18" s="23"/>
      <c r="AF18" s="23"/>
      <c r="AG18" s="23">
        <v>740008668.94000006</v>
      </c>
      <c r="AH18" s="135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71.5" customHeight="1" x14ac:dyDescent="0.25">
      <c r="A19" s="159"/>
      <c r="B19" s="163"/>
      <c r="C19" s="98"/>
      <c r="D19" s="20" t="s">
        <v>165</v>
      </c>
      <c r="E19" s="21"/>
      <c r="F19" s="21"/>
      <c r="G19" s="21"/>
      <c r="H19" s="22">
        <v>47419464.459999993</v>
      </c>
      <c r="I19" s="23">
        <v>32319464.459999993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15100000</v>
      </c>
      <c r="AH19" s="135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18" customFormat="1" ht="26.5" customHeight="1" x14ac:dyDescent="0.25">
      <c r="A20" s="160"/>
      <c r="B20" s="199" t="s">
        <v>38</v>
      </c>
      <c r="C20" s="199"/>
      <c r="D20" s="199"/>
      <c r="E20" s="31"/>
      <c r="F20" s="31"/>
      <c r="G20" s="31"/>
      <c r="H20" s="32">
        <f t="shared" ref="H20:AG20" si="1">SUM(H16:H19)</f>
        <v>1536764363.0900002</v>
      </c>
      <c r="I20" s="32">
        <f t="shared" si="1"/>
        <v>154428933.45999998</v>
      </c>
      <c r="J20" s="32">
        <f t="shared" si="1"/>
        <v>0</v>
      </c>
      <c r="K20" s="32">
        <f t="shared" si="1"/>
        <v>0</v>
      </c>
      <c r="L20" s="32">
        <f t="shared" si="1"/>
        <v>6529730.8499999996</v>
      </c>
      <c r="M20" s="32">
        <f t="shared" si="1"/>
        <v>0</v>
      </c>
      <c r="N20" s="32">
        <f t="shared" si="1"/>
        <v>0</v>
      </c>
      <c r="O20" s="32">
        <f t="shared" si="1"/>
        <v>0</v>
      </c>
      <c r="P20" s="32">
        <f t="shared" si="1"/>
        <v>0</v>
      </c>
      <c r="Q20" s="32">
        <f t="shared" si="1"/>
        <v>0</v>
      </c>
      <c r="R20" s="32">
        <f t="shared" si="1"/>
        <v>0</v>
      </c>
      <c r="S20" s="32">
        <f t="shared" si="1"/>
        <v>62646476</v>
      </c>
      <c r="T20" s="32">
        <f t="shared" si="1"/>
        <v>0</v>
      </c>
      <c r="U20" s="32">
        <f t="shared" si="1"/>
        <v>0</v>
      </c>
      <c r="V20" s="32">
        <f t="shared" si="1"/>
        <v>0</v>
      </c>
      <c r="W20" s="32">
        <f t="shared" si="1"/>
        <v>0</v>
      </c>
      <c r="X20" s="32">
        <f t="shared" si="1"/>
        <v>0</v>
      </c>
      <c r="Y20" s="32"/>
      <c r="Z20" s="32">
        <f t="shared" si="1"/>
        <v>0</v>
      </c>
      <c r="AA20" s="32">
        <f t="shared" si="1"/>
        <v>0</v>
      </c>
      <c r="AB20" s="32">
        <f t="shared" si="1"/>
        <v>0</v>
      </c>
      <c r="AC20" s="32">
        <f t="shared" si="1"/>
        <v>534295179.56999993</v>
      </c>
      <c r="AD20" s="32">
        <f t="shared" si="1"/>
        <v>0</v>
      </c>
      <c r="AE20" s="32">
        <f t="shared" si="1"/>
        <v>0</v>
      </c>
      <c r="AF20" s="32">
        <f t="shared" si="1"/>
        <v>0</v>
      </c>
      <c r="AG20" s="32">
        <f t="shared" si="1"/>
        <v>755108668.94000006</v>
      </c>
      <c r="AH20" s="13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00.5" customHeight="1" x14ac:dyDescent="0.25">
      <c r="A21" s="157" t="s">
        <v>32</v>
      </c>
      <c r="B21" s="33" t="s">
        <v>30</v>
      </c>
      <c r="C21" s="21"/>
      <c r="D21" s="34" t="s">
        <v>31</v>
      </c>
      <c r="E21" s="21"/>
      <c r="F21" s="21"/>
      <c r="G21" s="21"/>
      <c r="H21" s="22">
        <v>48216488.939999998</v>
      </c>
      <c r="I21" s="23">
        <v>7000000</v>
      </c>
      <c r="J21" s="23"/>
      <c r="K21" s="23"/>
      <c r="L21" s="23">
        <v>8000000</v>
      </c>
      <c r="M21" s="23"/>
      <c r="N21" s="23"/>
      <c r="O21" s="23"/>
      <c r="P21" s="23"/>
      <c r="Q21" s="23"/>
      <c r="R21" s="35">
        <v>32969993</v>
      </c>
      <c r="S21" s="23"/>
      <c r="T21" s="23"/>
      <c r="U21" s="23"/>
      <c r="V21" s="23"/>
      <c r="W21" s="35">
        <v>242300.45</v>
      </c>
      <c r="X21" s="35"/>
      <c r="Y21" s="35"/>
      <c r="Z21" s="23"/>
      <c r="AA21" s="23"/>
      <c r="AB21" s="23"/>
      <c r="AC21" s="23"/>
      <c r="AD21" s="23"/>
      <c r="AE21" s="23">
        <v>4195.49</v>
      </c>
      <c r="AF21" s="23"/>
      <c r="AG21" s="23"/>
      <c r="AH21" s="144" t="s">
        <v>108</v>
      </c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18" customFormat="1" ht="26.5" customHeight="1" x14ac:dyDescent="0.25">
      <c r="A22" s="157"/>
      <c r="B22" s="200" t="s">
        <v>39</v>
      </c>
      <c r="C22" s="200"/>
      <c r="D22" s="200"/>
      <c r="E22" s="31"/>
      <c r="F22" s="31"/>
      <c r="G22" s="31"/>
      <c r="H22" s="32">
        <f>SUM(H21)</f>
        <v>48216488.939999998</v>
      </c>
      <c r="I22" s="32">
        <f t="shared" ref="I22:AG22" si="2">SUM(I21)</f>
        <v>7000000</v>
      </c>
      <c r="J22" s="32">
        <f t="shared" si="2"/>
        <v>0</v>
      </c>
      <c r="K22" s="32">
        <f t="shared" si="2"/>
        <v>0</v>
      </c>
      <c r="L22" s="32">
        <f t="shared" si="2"/>
        <v>8000000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2">
        <f t="shared" si="2"/>
        <v>32969993</v>
      </c>
      <c r="S22" s="32">
        <f t="shared" si="2"/>
        <v>0</v>
      </c>
      <c r="T22" s="32">
        <f t="shared" si="2"/>
        <v>0</v>
      </c>
      <c r="U22" s="32">
        <f t="shared" si="2"/>
        <v>0</v>
      </c>
      <c r="V22" s="32">
        <f t="shared" si="2"/>
        <v>0</v>
      </c>
      <c r="W22" s="32">
        <f t="shared" si="2"/>
        <v>242300.45</v>
      </c>
      <c r="X22" s="32">
        <f t="shared" si="2"/>
        <v>0</v>
      </c>
      <c r="Y22" s="32"/>
      <c r="Z22" s="32">
        <f t="shared" si="2"/>
        <v>0</v>
      </c>
      <c r="AA22" s="32">
        <f t="shared" si="2"/>
        <v>0</v>
      </c>
      <c r="AB22" s="32">
        <f t="shared" si="2"/>
        <v>0</v>
      </c>
      <c r="AC22" s="32">
        <f t="shared" si="2"/>
        <v>0</v>
      </c>
      <c r="AD22" s="32">
        <f t="shared" si="2"/>
        <v>0</v>
      </c>
      <c r="AE22" s="32">
        <f t="shared" si="2"/>
        <v>4195.49</v>
      </c>
      <c r="AF22" s="32">
        <f t="shared" si="2"/>
        <v>0</v>
      </c>
      <c r="AG22" s="32">
        <f t="shared" si="2"/>
        <v>0</v>
      </c>
      <c r="AH22" s="144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t="78" customHeight="1" x14ac:dyDescent="0.25">
      <c r="A23" s="157" t="s">
        <v>33</v>
      </c>
      <c r="B23" s="36" t="s">
        <v>34</v>
      </c>
      <c r="C23" s="37"/>
      <c r="D23" s="38" t="s">
        <v>35</v>
      </c>
      <c r="E23" s="39" t="s">
        <v>15</v>
      </c>
      <c r="F23" s="40">
        <v>1</v>
      </c>
      <c r="G23" s="40">
        <v>1</v>
      </c>
      <c r="H23" s="22">
        <v>215014286.78</v>
      </c>
      <c r="I23" s="41"/>
      <c r="J23" s="41"/>
      <c r="K23" s="42"/>
      <c r="L23" s="43">
        <v>52430623</v>
      </c>
      <c r="M23" s="43"/>
      <c r="N23" s="43"/>
      <c r="O23" s="43"/>
      <c r="P23" s="43"/>
      <c r="Q23" s="43"/>
      <c r="R23" s="43"/>
      <c r="S23" s="43"/>
      <c r="T23" s="43">
        <v>38559192</v>
      </c>
      <c r="U23" s="43"/>
      <c r="V23" s="43"/>
      <c r="W23" s="43"/>
      <c r="X23" s="43"/>
      <c r="Y23" s="43"/>
      <c r="Z23" s="43"/>
      <c r="AA23" s="43"/>
      <c r="AB23" s="43">
        <v>109532.27</v>
      </c>
      <c r="AC23" s="43"/>
      <c r="AD23" s="43"/>
      <c r="AE23" s="43"/>
      <c r="AF23" s="43"/>
      <c r="AG23" s="44">
        <v>123914939.51000001</v>
      </c>
      <c r="AH23" s="140" t="s">
        <v>108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18" customFormat="1" ht="26.5" customHeight="1" x14ac:dyDescent="0.25">
      <c r="A24" s="157"/>
      <c r="B24" s="201" t="s">
        <v>36</v>
      </c>
      <c r="C24" s="201"/>
      <c r="D24" s="201"/>
      <c r="E24" s="201"/>
      <c r="F24" s="201"/>
      <c r="G24" s="201"/>
      <c r="H24" s="32">
        <f>SUM(H23)</f>
        <v>215014286.78</v>
      </c>
      <c r="I24" s="32">
        <f t="shared" ref="I24:AG24" si="3">SUM(I23)</f>
        <v>0</v>
      </c>
      <c r="J24" s="32">
        <f t="shared" si="3"/>
        <v>0</v>
      </c>
      <c r="K24" s="32">
        <f t="shared" si="3"/>
        <v>0</v>
      </c>
      <c r="L24" s="32">
        <f t="shared" si="3"/>
        <v>52430623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38559192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/>
      <c r="Z24" s="32">
        <f t="shared" si="3"/>
        <v>0</v>
      </c>
      <c r="AA24" s="32">
        <f t="shared" si="3"/>
        <v>0</v>
      </c>
      <c r="AB24" s="32">
        <f t="shared" si="3"/>
        <v>109532.27</v>
      </c>
      <c r="AC24" s="32">
        <f t="shared" si="3"/>
        <v>0</v>
      </c>
      <c r="AD24" s="32">
        <f t="shared" si="3"/>
        <v>0</v>
      </c>
      <c r="AE24" s="32">
        <f t="shared" si="3"/>
        <v>0</v>
      </c>
      <c r="AF24" s="32">
        <f t="shared" si="3"/>
        <v>0</v>
      </c>
      <c r="AG24" s="32">
        <f t="shared" si="3"/>
        <v>123914939.51000001</v>
      </c>
      <c r="AH24" s="14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s="18" customFormat="1" ht="78.5" customHeight="1" x14ac:dyDescent="0.25">
      <c r="A25" s="120" t="s">
        <v>42</v>
      </c>
      <c r="B25" s="145" t="s">
        <v>40</v>
      </c>
      <c r="C25" s="45">
        <v>2020731480003</v>
      </c>
      <c r="D25" s="46" t="s">
        <v>138</v>
      </c>
      <c r="E25" s="47"/>
      <c r="F25" s="47"/>
      <c r="G25" s="47"/>
      <c r="H25" s="22">
        <v>70000000</v>
      </c>
      <c r="I25" s="22">
        <v>20300000</v>
      </c>
      <c r="J25" s="22">
        <v>49700000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7" t="s">
        <v>109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ht="103.5" customHeight="1" x14ac:dyDescent="0.25">
      <c r="A26" s="121"/>
      <c r="B26" s="146"/>
      <c r="C26" s="49"/>
      <c r="D26" s="50" t="s">
        <v>43</v>
      </c>
      <c r="E26" s="51" t="s">
        <v>16</v>
      </c>
      <c r="F26" s="52">
        <v>10</v>
      </c>
      <c r="G26" s="52">
        <v>10</v>
      </c>
      <c r="H26" s="53">
        <v>22600000</v>
      </c>
      <c r="I26" s="53"/>
      <c r="J26" s="53"/>
      <c r="K26" s="53"/>
      <c r="L26" s="53"/>
      <c r="M26" s="53"/>
      <c r="N26" s="53">
        <v>22600000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138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90.5" customHeight="1" x14ac:dyDescent="0.25">
      <c r="A27" s="121"/>
      <c r="B27" s="133" t="s">
        <v>41</v>
      </c>
      <c r="C27" s="50"/>
      <c r="D27" s="54" t="s">
        <v>101</v>
      </c>
      <c r="E27" s="55"/>
      <c r="F27" s="55"/>
      <c r="G27" s="55"/>
      <c r="H27" s="53">
        <v>131117658.98000002</v>
      </c>
      <c r="I27" s="56"/>
      <c r="J27" s="56"/>
      <c r="K27" s="56"/>
      <c r="L27" s="57">
        <v>900000</v>
      </c>
      <c r="M27" s="57"/>
      <c r="N27" s="57">
        <v>30000000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>
        <v>29882500</v>
      </c>
      <c r="AA27" s="57"/>
      <c r="AB27" s="57"/>
      <c r="AC27" s="57"/>
      <c r="AD27" s="57"/>
      <c r="AE27" s="57"/>
      <c r="AF27" s="57"/>
      <c r="AG27" s="57">
        <v>70335158.980000019</v>
      </c>
      <c r="AH27" s="138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90.5" customHeight="1" x14ac:dyDescent="0.25">
      <c r="A28" s="121"/>
      <c r="B28" s="156"/>
      <c r="C28" s="50"/>
      <c r="D28" s="54" t="s">
        <v>137</v>
      </c>
      <c r="E28" s="55"/>
      <c r="F28" s="55"/>
      <c r="G28" s="55"/>
      <c r="H28" s="53">
        <v>65540000</v>
      </c>
      <c r="I28" s="56">
        <v>15000000</v>
      </c>
      <c r="J28" s="56">
        <v>20000000</v>
      </c>
      <c r="K28" s="56"/>
      <c r="L28" s="57"/>
      <c r="M28" s="57"/>
      <c r="N28" s="57">
        <v>30540000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138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ht="90.5" customHeight="1" x14ac:dyDescent="0.25">
      <c r="A29" s="121"/>
      <c r="B29" s="156"/>
      <c r="C29" s="50"/>
      <c r="D29" s="54" t="s">
        <v>152</v>
      </c>
      <c r="E29" s="55"/>
      <c r="F29" s="55"/>
      <c r="G29" s="55"/>
      <c r="H29" s="53">
        <v>28157471</v>
      </c>
      <c r="I29" s="56">
        <v>2657471</v>
      </c>
      <c r="J29" s="56"/>
      <c r="K29" s="56"/>
      <c r="L29" s="57"/>
      <c r="M29" s="57"/>
      <c r="N29" s="57">
        <v>25500000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38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14" customHeight="1" x14ac:dyDescent="0.25">
      <c r="A30" s="121"/>
      <c r="B30" s="133" t="s">
        <v>44</v>
      </c>
      <c r="C30" s="50"/>
      <c r="D30" s="54" t="s">
        <v>144</v>
      </c>
      <c r="E30" s="55"/>
      <c r="F30" s="55"/>
      <c r="G30" s="55"/>
      <c r="H30" s="53">
        <v>22537830.870000001</v>
      </c>
      <c r="I30" s="56">
        <v>1100000</v>
      </c>
      <c r="J30" s="56"/>
      <c r="K30" s="56"/>
      <c r="L30" s="57"/>
      <c r="M30" s="57"/>
      <c r="N30" s="57">
        <v>20000000</v>
      </c>
      <c r="O30" s="57"/>
      <c r="P30" s="57"/>
      <c r="Q30" s="57"/>
      <c r="R30" s="57"/>
      <c r="S30" s="57"/>
      <c r="T30" s="57"/>
      <c r="U30" s="57"/>
      <c r="V30" s="57"/>
      <c r="W30" s="57"/>
      <c r="X30" s="57">
        <v>1437830.87</v>
      </c>
      <c r="Y30" s="57"/>
      <c r="Z30" s="57"/>
      <c r="AA30" s="57"/>
      <c r="AB30" s="57"/>
      <c r="AC30" s="57"/>
      <c r="AD30" s="57"/>
      <c r="AE30" s="57"/>
      <c r="AF30" s="57"/>
      <c r="AG30" s="57"/>
      <c r="AH30" s="138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68.5" customHeight="1" x14ac:dyDescent="0.25">
      <c r="A31" s="121"/>
      <c r="B31" s="134"/>
      <c r="C31" s="58"/>
      <c r="D31" s="54" t="s">
        <v>143</v>
      </c>
      <c r="E31" s="55"/>
      <c r="F31" s="55"/>
      <c r="G31" s="55"/>
      <c r="H31" s="53">
        <v>22400000</v>
      </c>
      <c r="I31" s="53">
        <v>22400000</v>
      </c>
      <c r="J31" s="56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138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68.5" customHeight="1" x14ac:dyDescent="0.25">
      <c r="A32" s="121"/>
      <c r="B32" s="59" t="s">
        <v>45</v>
      </c>
      <c r="C32" s="45">
        <v>2020731480008</v>
      </c>
      <c r="D32" s="54" t="s">
        <v>158</v>
      </c>
      <c r="E32" s="55"/>
      <c r="F32" s="55"/>
      <c r="G32" s="55"/>
      <c r="H32" s="53">
        <v>33648650</v>
      </c>
      <c r="I32" s="56"/>
      <c r="J32" s="56"/>
      <c r="K32" s="56"/>
      <c r="L32" s="57">
        <v>29734420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>
        <v>3914230</v>
      </c>
      <c r="AC32" s="57"/>
      <c r="AD32" s="57"/>
      <c r="AE32" s="57"/>
      <c r="AF32" s="57"/>
      <c r="AG32" s="57"/>
      <c r="AH32" s="138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s="18" customFormat="1" ht="27" customHeight="1" x14ac:dyDescent="0.25">
      <c r="A33" s="122"/>
      <c r="B33" s="201" t="s">
        <v>46</v>
      </c>
      <c r="C33" s="201"/>
      <c r="D33" s="201"/>
      <c r="E33" s="60"/>
      <c r="F33" s="60"/>
      <c r="G33" s="60"/>
      <c r="H33" s="60">
        <f t="shared" ref="H33:AG33" si="4">SUM(H25:H32)</f>
        <v>396001610.85000002</v>
      </c>
      <c r="I33" s="60">
        <f t="shared" si="4"/>
        <v>61457471</v>
      </c>
      <c r="J33" s="60">
        <f t="shared" si="4"/>
        <v>69700000</v>
      </c>
      <c r="K33" s="60">
        <f t="shared" si="4"/>
        <v>0</v>
      </c>
      <c r="L33" s="60">
        <f t="shared" si="4"/>
        <v>30634420</v>
      </c>
      <c r="M33" s="60">
        <f t="shared" si="4"/>
        <v>0</v>
      </c>
      <c r="N33" s="60">
        <f t="shared" si="4"/>
        <v>128640000</v>
      </c>
      <c r="O33" s="60">
        <f t="shared" si="4"/>
        <v>0</v>
      </c>
      <c r="P33" s="60">
        <f t="shared" si="4"/>
        <v>0</v>
      </c>
      <c r="Q33" s="60">
        <f t="shared" si="4"/>
        <v>0</v>
      </c>
      <c r="R33" s="60">
        <f t="shared" si="4"/>
        <v>0</v>
      </c>
      <c r="S33" s="60">
        <f t="shared" si="4"/>
        <v>0</v>
      </c>
      <c r="T33" s="60">
        <f t="shared" si="4"/>
        <v>0</v>
      </c>
      <c r="U33" s="60">
        <f t="shared" si="4"/>
        <v>0</v>
      </c>
      <c r="V33" s="60">
        <f t="shared" si="4"/>
        <v>0</v>
      </c>
      <c r="W33" s="60">
        <f t="shared" si="4"/>
        <v>0</v>
      </c>
      <c r="X33" s="60">
        <f t="shared" si="4"/>
        <v>1437830.87</v>
      </c>
      <c r="Y33" s="60"/>
      <c r="Z33" s="60">
        <f t="shared" si="4"/>
        <v>29882500</v>
      </c>
      <c r="AA33" s="60">
        <f t="shared" si="4"/>
        <v>0</v>
      </c>
      <c r="AB33" s="60">
        <f t="shared" si="4"/>
        <v>3914230</v>
      </c>
      <c r="AC33" s="60">
        <f t="shared" si="4"/>
        <v>0</v>
      </c>
      <c r="AD33" s="60">
        <f t="shared" si="4"/>
        <v>0</v>
      </c>
      <c r="AE33" s="60">
        <f t="shared" si="4"/>
        <v>0</v>
      </c>
      <c r="AF33" s="60">
        <f t="shared" si="4"/>
        <v>0</v>
      </c>
      <c r="AG33" s="60">
        <f t="shared" si="4"/>
        <v>70335158.980000019</v>
      </c>
      <c r="AH33" s="13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ht="114" customHeight="1" x14ac:dyDescent="0.25">
      <c r="A34" s="126" t="s">
        <v>47</v>
      </c>
      <c r="B34" s="145" t="s">
        <v>48</v>
      </c>
      <c r="C34" s="61"/>
      <c r="D34" s="54" t="s">
        <v>102</v>
      </c>
      <c r="E34" s="51" t="s">
        <v>17</v>
      </c>
      <c r="F34" s="51">
        <v>6</v>
      </c>
      <c r="G34" s="51">
        <v>10</v>
      </c>
      <c r="H34" s="53">
        <v>201203543.52999997</v>
      </c>
      <c r="I34" s="53"/>
      <c r="J34" s="53"/>
      <c r="K34" s="51"/>
      <c r="L34" s="51"/>
      <c r="M34" s="51"/>
      <c r="N34" s="51">
        <v>22766500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>
        <v>187313.08999999985</v>
      </c>
      <c r="AA34" s="62"/>
      <c r="AC34" s="51"/>
      <c r="AD34" s="51"/>
      <c r="AE34" s="51"/>
      <c r="AF34" s="51">
        <v>13813509.809999999</v>
      </c>
      <c r="AG34" s="51">
        <v>164436220.63</v>
      </c>
      <c r="AH34" s="141" t="s">
        <v>110</v>
      </c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14" customHeight="1" x14ac:dyDescent="0.25">
      <c r="A35" s="126"/>
      <c r="B35" s="146"/>
      <c r="C35" s="61"/>
      <c r="D35" s="54" t="s">
        <v>123</v>
      </c>
      <c r="E35" s="51"/>
      <c r="F35" s="51"/>
      <c r="G35" s="51"/>
      <c r="H35" s="53">
        <v>21988029</v>
      </c>
      <c r="I35" s="53">
        <v>21153267</v>
      </c>
      <c r="J35" s="53"/>
      <c r="K35" s="51"/>
      <c r="L35" s="51"/>
      <c r="M35" s="51"/>
      <c r="N35" s="53">
        <v>834762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142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05" customHeight="1" x14ac:dyDescent="0.25">
      <c r="A36" s="126"/>
      <c r="B36" s="63" t="s">
        <v>49</v>
      </c>
      <c r="C36" s="45">
        <v>2020731480007</v>
      </c>
      <c r="D36" s="64" t="s">
        <v>103</v>
      </c>
      <c r="E36" s="51"/>
      <c r="F36" s="51"/>
      <c r="G36" s="51"/>
      <c r="H36" s="53">
        <v>17400000</v>
      </c>
      <c r="I36" s="53">
        <v>12400000</v>
      </c>
      <c r="J36" s="53">
        <v>5000000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142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18" customFormat="1" ht="30" customHeight="1" x14ac:dyDescent="0.25">
      <c r="A37" s="126"/>
      <c r="B37" s="119" t="s">
        <v>50</v>
      </c>
      <c r="C37" s="119"/>
      <c r="D37" s="119"/>
      <c r="E37" s="119"/>
      <c r="F37" s="119"/>
      <c r="G37" s="119"/>
      <c r="H37" s="65">
        <f t="shared" ref="H37:AG37" si="5">SUM(H34:H36)</f>
        <v>240591572.52999997</v>
      </c>
      <c r="I37" s="65">
        <f t="shared" si="5"/>
        <v>33553267</v>
      </c>
      <c r="J37" s="65">
        <f t="shared" si="5"/>
        <v>5000000</v>
      </c>
      <c r="K37" s="65">
        <f t="shared" si="5"/>
        <v>0</v>
      </c>
      <c r="L37" s="65">
        <f t="shared" si="5"/>
        <v>0</v>
      </c>
      <c r="M37" s="65">
        <f t="shared" si="5"/>
        <v>0</v>
      </c>
      <c r="N37" s="65">
        <f t="shared" si="5"/>
        <v>23601262</v>
      </c>
      <c r="O37" s="65">
        <f t="shared" si="5"/>
        <v>0</v>
      </c>
      <c r="P37" s="65">
        <f t="shared" si="5"/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 t="shared" si="5"/>
        <v>0</v>
      </c>
      <c r="V37" s="65">
        <f t="shared" si="5"/>
        <v>0</v>
      </c>
      <c r="W37" s="65">
        <f t="shared" si="5"/>
        <v>0</v>
      </c>
      <c r="X37" s="65">
        <f t="shared" si="5"/>
        <v>0</v>
      </c>
      <c r="Y37" s="65"/>
      <c r="Z37" s="65">
        <f t="shared" si="5"/>
        <v>187313.08999999985</v>
      </c>
      <c r="AA37" s="65">
        <f t="shared" si="5"/>
        <v>0</v>
      </c>
      <c r="AB37" s="65">
        <f t="shared" si="5"/>
        <v>0</v>
      </c>
      <c r="AC37" s="65">
        <f t="shared" si="5"/>
        <v>0</v>
      </c>
      <c r="AD37" s="65">
        <f t="shared" si="5"/>
        <v>0</v>
      </c>
      <c r="AE37" s="65">
        <f t="shared" si="5"/>
        <v>0</v>
      </c>
      <c r="AF37" s="65">
        <f t="shared" si="5"/>
        <v>13813509.809999999</v>
      </c>
      <c r="AG37" s="65">
        <f t="shared" si="5"/>
        <v>164436220.63</v>
      </c>
      <c r="AH37" s="142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s="16" customFormat="1" ht="39.5" customHeight="1" x14ac:dyDescent="0.25">
      <c r="A38" s="127" t="s">
        <v>51</v>
      </c>
      <c r="B38" s="127"/>
      <c r="C38" s="127"/>
      <c r="D38" s="127"/>
      <c r="E38" s="127"/>
      <c r="F38" s="127"/>
      <c r="G38" s="127"/>
      <c r="H38" s="12">
        <f t="shared" ref="H38:AG38" si="6">+H15+H20+H22+H24+H33+H37</f>
        <v>2712791207.4000006</v>
      </c>
      <c r="I38" s="12">
        <f t="shared" si="6"/>
        <v>358033568.45999998</v>
      </c>
      <c r="J38" s="12">
        <f t="shared" si="6"/>
        <v>74700000</v>
      </c>
      <c r="K38" s="12">
        <f t="shared" si="6"/>
        <v>0</v>
      </c>
      <c r="L38" s="12">
        <f t="shared" si="6"/>
        <v>97594773.849999994</v>
      </c>
      <c r="M38" s="12">
        <f t="shared" si="6"/>
        <v>0</v>
      </c>
      <c r="N38" s="12">
        <f t="shared" si="6"/>
        <v>152241262</v>
      </c>
      <c r="O38" s="12">
        <f t="shared" si="6"/>
        <v>39288797</v>
      </c>
      <c r="P38" s="12">
        <f t="shared" si="6"/>
        <v>28653207</v>
      </c>
      <c r="Q38" s="12">
        <f t="shared" si="6"/>
        <v>0</v>
      </c>
      <c r="R38" s="12">
        <f t="shared" si="6"/>
        <v>32969993</v>
      </c>
      <c r="S38" s="12">
        <f t="shared" si="6"/>
        <v>62646476</v>
      </c>
      <c r="T38" s="12">
        <f t="shared" si="6"/>
        <v>38559192</v>
      </c>
      <c r="U38" s="12">
        <f t="shared" si="6"/>
        <v>0</v>
      </c>
      <c r="V38" s="12">
        <f t="shared" si="6"/>
        <v>12648382.4</v>
      </c>
      <c r="W38" s="12">
        <f t="shared" si="6"/>
        <v>242300.45</v>
      </c>
      <c r="X38" s="12">
        <f t="shared" si="6"/>
        <v>1437830.87</v>
      </c>
      <c r="Y38" s="12"/>
      <c r="Z38" s="12">
        <f t="shared" si="6"/>
        <v>30069813.09</v>
      </c>
      <c r="AA38" s="12">
        <f t="shared" si="6"/>
        <v>0</v>
      </c>
      <c r="AB38" s="12">
        <f t="shared" si="6"/>
        <v>54355130.270000003</v>
      </c>
      <c r="AC38" s="12">
        <f t="shared" si="6"/>
        <v>573252347.56999993</v>
      </c>
      <c r="AD38" s="12">
        <f t="shared" si="6"/>
        <v>0</v>
      </c>
      <c r="AE38" s="12">
        <f t="shared" si="6"/>
        <v>4195.49</v>
      </c>
      <c r="AF38" s="12">
        <f t="shared" si="6"/>
        <v>13813509.809999999</v>
      </c>
      <c r="AG38" s="12">
        <f t="shared" si="6"/>
        <v>1118525053.8699999</v>
      </c>
      <c r="AH38" s="96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s="16" customFormat="1" ht="39.5" customHeight="1" x14ac:dyDescent="0.25">
      <c r="A39" s="124" t="s">
        <v>63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s="16" customFormat="1" ht="39.5" customHeight="1" x14ac:dyDescent="0.25">
      <c r="A40" s="125" t="s">
        <v>52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ht="101" customHeight="1" x14ac:dyDescent="0.25">
      <c r="A41" s="126" t="s">
        <v>53</v>
      </c>
      <c r="B41" s="63" t="s">
        <v>54</v>
      </c>
      <c r="C41" s="151"/>
      <c r="D41" s="147" t="s">
        <v>124</v>
      </c>
      <c r="E41" s="66" t="s">
        <v>18</v>
      </c>
      <c r="F41" s="66"/>
      <c r="G41" s="66"/>
      <c r="H41" s="147">
        <v>66618312.210000001</v>
      </c>
      <c r="I41" s="147">
        <v>61115848</v>
      </c>
      <c r="J41" s="147">
        <v>5502464.21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67"/>
      <c r="V41" s="67"/>
      <c r="W41" s="67"/>
      <c r="X41" s="67"/>
      <c r="Y41" s="105"/>
      <c r="Z41" s="67"/>
      <c r="AA41" s="67"/>
      <c r="AB41" s="147"/>
      <c r="AC41" s="147"/>
      <c r="AD41" s="147"/>
      <c r="AE41" s="147"/>
      <c r="AF41" s="147"/>
      <c r="AG41" s="147"/>
      <c r="AH41" s="143" t="s">
        <v>111</v>
      </c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68.5" customHeight="1" x14ac:dyDescent="0.25">
      <c r="A42" s="126"/>
      <c r="B42" s="63" t="s">
        <v>20</v>
      </c>
      <c r="C42" s="152"/>
      <c r="D42" s="148"/>
      <c r="E42" s="66"/>
      <c r="F42" s="66"/>
      <c r="G42" s="66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68"/>
      <c r="V42" s="68"/>
      <c r="W42" s="68"/>
      <c r="X42" s="68"/>
      <c r="Y42" s="106"/>
      <c r="Z42" s="68"/>
      <c r="AA42" s="68"/>
      <c r="AB42" s="148"/>
      <c r="AC42" s="148"/>
      <c r="AD42" s="148"/>
      <c r="AE42" s="148"/>
      <c r="AF42" s="148"/>
      <c r="AG42" s="148"/>
      <c r="AH42" s="143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81" customHeight="1" x14ac:dyDescent="0.25">
      <c r="A43" s="126"/>
      <c r="B43" s="63" t="s">
        <v>57</v>
      </c>
      <c r="C43" s="153"/>
      <c r="D43" s="149"/>
      <c r="E43" s="66"/>
      <c r="F43" s="66"/>
      <c r="G43" s="66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69"/>
      <c r="V43" s="69"/>
      <c r="W43" s="69"/>
      <c r="X43" s="69"/>
      <c r="Y43" s="107"/>
      <c r="Z43" s="69"/>
      <c r="AA43" s="69"/>
      <c r="AB43" s="149"/>
      <c r="AC43" s="149"/>
      <c r="AD43" s="149"/>
      <c r="AE43" s="149"/>
      <c r="AF43" s="149"/>
      <c r="AG43" s="149"/>
      <c r="AH43" s="14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42" customHeight="1" x14ac:dyDescent="0.25">
      <c r="A44" s="126"/>
      <c r="B44" s="63" t="s">
        <v>55</v>
      </c>
      <c r="C44" s="151"/>
      <c r="D44" s="147" t="s">
        <v>125</v>
      </c>
      <c r="E44" s="66"/>
      <c r="F44" s="66"/>
      <c r="G44" s="66"/>
      <c r="H44" s="154">
        <v>18806348</v>
      </c>
      <c r="I44" s="154"/>
      <c r="J44" s="154"/>
      <c r="K44" s="154"/>
      <c r="L44" s="154">
        <v>16806348</v>
      </c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08"/>
      <c r="Z44" s="154">
        <v>2000000</v>
      </c>
      <c r="AA44" s="70"/>
      <c r="AB44" s="154"/>
      <c r="AC44" s="154"/>
      <c r="AD44" s="154"/>
      <c r="AE44" s="154"/>
      <c r="AF44" s="154"/>
      <c r="AG44" s="154"/>
      <c r="AH44" s="143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6" customHeight="1" x14ac:dyDescent="0.25">
      <c r="A45" s="126"/>
      <c r="B45" s="63" t="s">
        <v>56</v>
      </c>
      <c r="C45" s="153"/>
      <c r="D45" s="149"/>
      <c r="E45" s="66"/>
      <c r="F45" s="66"/>
      <c r="G45" s="66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09"/>
      <c r="Z45" s="155"/>
      <c r="AA45" s="71"/>
      <c r="AB45" s="155"/>
      <c r="AC45" s="155"/>
      <c r="AD45" s="155"/>
      <c r="AE45" s="155"/>
      <c r="AF45" s="155"/>
      <c r="AG45" s="155"/>
      <c r="AH45" s="143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s="18" customFormat="1" ht="26.5" customHeight="1" x14ac:dyDescent="0.25">
      <c r="A46" s="126"/>
      <c r="B46" s="119" t="s">
        <v>58</v>
      </c>
      <c r="C46" s="119"/>
      <c r="D46" s="119"/>
      <c r="E46" s="119"/>
      <c r="F46" s="119"/>
      <c r="G46" s="119"/>
      <c r="H46" s="32">
        <f>SUM(H41:H45)</f>
        <v>85424660.210000008</v>
      </c>
      <c r="I46" s="32">
        <f t="shared" ref="I46:AG46" si="7">SUM(I41:I45)</f>
        <v>61115848</v>
      </c>
      <c r="J46" s="32">
        <f t="shared" si="7"/>
        <v>5502464.21</v>
      </c>
      <c r="K46" s="32">
        <f t="shared" si="7"/>
        <v>0</v>
      </c>
      <c r="L46" s="32">
        <f t="shared" si="7"/>
        <v>16806348</v>
      </c>
      <c r="M46" s="32">
        <f t="shared" si="7"/>
        <v>0</v>
      </c>
      <c r="N46" s="32">
        <f t="shared" si="7"/>
        <v>0</v>
      </c>
      <c r="O46" s="32">
        <f t="shared" si="7"/>
        <v>0</v>
      </c>
      <c r="P46" s="32">
        <f t="shared" si="7"/>
        <v>0</v>
      </c>
      <c r="Q46" s="32">
        <f t="shared" si="7"/>
        <v>0</v>
      </c>
      <c r="R46" s="32">
        <f t="shared" si="7"/>
        <v>0</v>
      </c>
      <c r="S46" s="32">
        <f t="shared" si="7"/>
        <v>0</v>
      </c>
      <c r="T46" s="32">
        <f t="shared" si="7"/>
        <v>0</v>
      </c>
      <c r="U46" s="32">
        <f t="shared" si="7"/>
        <v>0</v>
      </c>
      <c r="V46" s="32">
        <f t="shared" si="7"/>
        <v>0</v>
      </c>
      <c r="W46" s="32">
        <f t="shared" si="7"/>
        <v>0</v>
      </c>
      <c r="X46" s="32">
        <f t="shared" si="7"/>
        <v>0</v>
      </c>
      <c r="Y46" s="32"/>
      <c r="Z46" s="32">
        <f t="shared" si="7"/>
        <v>2000000</v>
      </c>
      <c r="AA46" s="32">
        <f t="shared" si="7"/>
        <v>0</v>
      </c>
      <c r="AB46" s="32">
        <f t="shared" si="7"/>
        <v>0</v>
      </c>
      <c r="AC46" s="32">
        <f t="shared" si="7"/>
        <v>0</v>
      </c>
      <c r="AD46" s="32">
        <f t="shared" si="7"/>
        <v>0</v>
      </c>
      <c r="AE46" s="32">
        <f t="shared" si="7"/>
        <v>0</v>
      </c>
      <c r="AF46" s="32">
        <f t="shared" si="7"/>
        <v>0</v>
      </c>
      <c r="AG46" s="32">
        <f t="shared" si="7"/>
        <v>0</v>
      </c>
      <c r="AH46" s="143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00" customHeight="1" x14ac:dyDescent="0.25">
      <c r="A47" s="126" t="s">
        <v>59</v>
      </c>
      <c r="B47" s="63" t="s">
        <v>60</v>
      </c>
      <c r="C47" s="61"/>
      <c r="D47" s="55" t="s">
        <v>105</v>
      </c>
      <c r="E47" s="66"/>
      <c r="F47" s="66"/>
      <c r="G47" s="66"/>
      <c r="H47" s="53">
        <v>33288891.149999976</v>
      </c>
      <c r="I47" s="72">
        <v>33288891.149999999</v>
      </c>
      <c r="J47" s="72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4"/>
      <c r="AE47" s="74"/>
      <c r="AF47" s="74"/>
      <c r="AG47" s="75"/>
      <c r="AH47" s="141" t="s">
        <v>155</v>
      </c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s="18" customFormat="1" ht="26.5" customHeight="1" x14ac:dyDescent="0.25">
      <c r="A48" s="126"/>
      <c r="B48" s="119" t="s">
        <v>61</v>
      </c>
      <c r="C48" s="119"/>
      <c r="D48" s="119"/>
      <c r="E48" s="119"/>
      <c r="F48" s="119"/>
      <c r="G48" s="119"/>
      <c r="H48" s="65">
        <f>SUM(H47)</f>
        <v>33288891.149999976</v>
      </c>
      <c r="I48" s="65">
        <f t="shared" ref="I48:AG48" si="8">SUM(I47)</f>
        <v>33288891.149999999</v>
      </c>
      <c r="J48" s="65">
        <f t="shared" si="8"/>
        <v>0</v>
      </c>
      <c r="K48" s="65">
        <f t="shared" si="8"/>
        <v>0</v>
      </c>
      <c r="L48" s="65">
        <f t="shared" si="8"/>
        <v>0</v>
      </c>
      <c r="M48" s="65">
        <f t="shared" si="8"/>
        <v>0</v>
      </c>
      <c r="N48" s="65">
        <f t="shared" si="8"/>
        <v>0</v>
      </c>
      <c r="O48" s="65">
        <f t="shared" si="8"/>
        <v>0</v>
      </c>
      <c r="P48" s="65">
        <f t="shared" si="8"/>
        <v>0</v>
      </c>
      <c r="Q48" s="65">
        <f t="shared" si="8"/>
        <v>0</v>
      </c>
      <c r="R48" s="65">
        <f t="shared" si="8"/>
        <v>0</v>
      </c>
      <c r="S48" s="65">
        <f t="shared" si="8"/>
        <v>0</v>
      </c>
      <c r="T48" s="65">
        <f t="shared" si="8"/>
        <v>0</v>
      </c>
      <c r="U48" s="65">
        <f t="shared" si="8"/>
        <v>0</v>
      </c>
      <c r="V48" s="65">
        <f t="shared" si="8"/>
        <v>0</v>
      </c>
      <c r="W48" s="65">
        <f t="shared" si="8"/>
        <v>0</v>
      </c>
      <c r="X48" s="65">
        <f t="shared" si="8"/>
        <v>0</v>
      </c>
      <c r="Y48" s="65"/>
      <c r="Z48" s="65">
        <f t="shared" si="8"/>
        <v>0</v>
      </c>
      <c r="AA48" s="65">
        <f t="shared" si="8"/>
        <v>0</v>
      </c>
      <c r="AB48" s="65">
        <f t="shared" si="8"/>
        <v>0</v>
      </c>
      <c r="AC48" s="65">
        <f t="shared" si="8"/>
        <v>0</v>
      </c>
      <c r="AD48" s="65">
        <f t="shared" si="8"/>
        <v>0</v>
      </c>
      <c r="AE48" s="65">
        <f t="shared" si="8"/>
        <v>0</v>
      </c>
      <c r="AF48" s="65">
        <f t="shared" si="8"/>
        <v>0</v>
      </c>
      <c r="AG48" s="65">
        <f t="shared" si="8"/>
        <v>0</v>
      </c>
      <c r="AH48" s="15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s="4" customFormat="1" ht="40" customHeight="1" x14ac:dyDescent="0.25">
      <c r="A49" s="127" t="s">
        <v>68</v>
      </c>
      <c r="B49" s="127"/>
      <c r="C49" s="127"/>
      <c r="D49" s="127"/>
      <c r="E49" s="127"/>
      <c r="F49" s="127"/>
      <c r="G49" s="127"/>
      <c r="H49" s="12">
        <f>+H46+H48</f>
        <v>118713551.35999998</v>
      </c>
      <c r="I49" s="12">
        <f t="shared" ref="I49:AG49" si="9">+I46+I48</f>
        <v>94404739.150000006</v>
      </c>
      <c r="J49" s="12">
        <f t="shared" si="9"/>
        <v>5502464.21</v>
      </c>
      <c r="K49" s="12">
        <f t="shared" si="9"/>
        <v>0</v>
      </c>
      <c r="L49" s="12">
        <f t="shared" si="9"/>
        <v>16806348</v>
      </c>
      <c r="M49" s="12">
        <f t="shared" si="9"/>
        <v>0</v>
      </c>
      <c r="N49" s="12">
        <f t="shared" si="9"/>
        <v>0</v>
      </c>
      <c r="O49" s="12">
        <f t="shared" si="9"/>
        <v>0</v>
      </c>
      <c r="P49" s="12">
        <f t="shared" si="9"/>
        <v>0</v>
      </c>
      <c r="Q49" s="12">
        <f t="shared" si="9"/>
        <v>0</v>
      </c>
      <c r="R49" s="12">
        <f t="shared" si="9"/>
        <v>0</v>
      </c>
      <c r="S49" s="12">
        <f t="shared" si="9"/>
        <v>0</v>
      </c>
      <c r="T49" s="12">
        <f t="shared" si="9"/>
        <v>0</v>
      </c>
      <c r="U49" s="12">
        <f t="shared" si="9"/>
        <v>0</v>
      </c>
      <c r="V49" s="12">
        <f t="shared" si="9"/>
        <v>0</v>
      </c>
      <c r="W49" s="12">
        <f t="shared" si="9"/>
        <v>0</v>
      </c>
      <c r="X49" s="12">
        <f t="shared" si="9"/>
        <v>0</v>
      </c>
      <c r="Y49" s="12"/>
      <c r="Z49" s="12">
        <f t="shared" si="9"/>
        <v>2000000</v>
      </c>
      <c r="AA49" s="12">
        <f t="shared" si="9"/>
        <v>0</v>
      </c>
      <c r="AB49" s="12">
        <f t="shared" si="9"/>
        <v>0</v>
      </c>
      <c r="AC49" s="12">
        <f t="shared" si="9"/>
        <v>0</v>
      </c>
      <c r="AD49" s="12">
        <f t="shared" si="9"/>
        <v>0</v>
      </c>
      <c r="AE49" s="12">
        <f t="shared" si="9"/>
        <v>0</v>
      </c>
      <c r="AF49" s="12">
        <f t="shared" si="9"/>
        <v>0</v>
      </c>
      <c r="AG49" s="12">
        <f t="shared" si="9"/>
        <v>0</v>
      </c>
      <c r="AH49" s="1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s="1" customFormat="1" ht="40" customHeight="1" x14ac:dyDescent="0.25">
      <c r="A50" s="124" t="s">
        <v>64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1" customFormat="1" ht="40" customHeight="1" x14ac:dyDescent="0.25">
      <c r="A51" s="125" t="s">
        <v>65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7" customHeight="1" x14ac:dyDescent="0.25">
      <c r="A52" s="126" t="s">
        <v>66</v>
      </c>
      <c r="B52" s="59" t="s">
        <v>67</v>
      </c>
      <c r="C52" s="76"/>
      <c r="D52" s="77" t="s">
        <v>126</v>
      </c>
      <c r="E52" s="78"/>
      <c r="F52" s="78"/>
      <c r="G52" s="78"/>
      <c r="H52" s="53">
        <v>147359195</v>
      </c>
      <c r="I52" s="73">
        <v>1100000</v>
      </c>
      <c r="J52" s="73"/>
      <c r="K52" s="56"/>
      <c r="L52" s="56">
        <v>44386027</v>
      </c>
      <c r="M52" s="56"/>
      <c r="N52" s="56">
        <v>89836715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>
        <v>12036453</v>
      </c>
      <c r="AC52" s="56"/>
      <c r="AD52" s="56"/>
      <c r="AE52" s="56"/>
      <c r="AF52" s="56"/>
      <c r="AG52" s="56"/>
      <c r="AH52" s="128" t="s">
        <v>111</v>
      </c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s="18" customFormat="1" ht="26.5" customHeight="1" x14ac:dyDescent="0.25">
      <c r="A53" s="126"/>
      <c r="B53" s="132" t="s">
        <v>69</v>
      </c>
      <c r="C53" s="132"/>
      <c r="D53" s="132"/>
      <c r="E53" s="31"/>
      <c r="F53" s="31"/>
      <c r="G53" s="31"/>
      <c r="H53" s="65">
        <f>SUM(H52)</f>
        <v>147359195</v>
      </c>
      <c r="I53" s="65">
        <f t="shared" ref="I53:AG53" si="10">SUM(I52)</f>
        <v>1100000</v>
      </c>
      <c r="J53" s="65">
        <f t="shared" si="10"/>
        <v>0</v>
      </c>
      <c r="K53" s="65">
        <f t="shared" si="10"/>
        <v>0</v>
      </c>
      <c r="L53" s="65">
        <f t="shared" si="10"/>
        <v>44386027</v>
      </c>
      <c r="M53" s="65">
        <f t="shared" si="10"/>
        <v>0</v>
      </c>
      <c r="N53" s="65">
        <f t="shared" si="10"/>
        <v>89836715</v>
      </c>
      <c r="O53" s="65">
        <f t="shared" si="10"/>
        <v>0</v>
      </c>
      <c r="P53" s="65">
        <f t="shared" si="10"/>
        <v>0</v>
      </c>
      <c r="Q53" s="65">
        <f t="shared" si="10"/>
        <v>0</v>
      </c>
      <c r="R53" s="65">
        <f t="shared" si="10"/>
        <v>0</v>
      </c>
      <c r="S53" s="65">
        <f t="shared" si="10"/>
        <v>0</v>
      </c>
      <c r="T53" s="65">
        <f t="shared" si="10"/>
        <v>0</v>
      </c>
      <c r="U53" s="65">
        <f t="shared" si="10"/>
        <v>0</v>
      </c>
      <c r="V53" s="65">
        <f t="shared" si="10"/>
        <v>0</v>
      </c>
      <c r="W53" s="65">
        <f t="shared" si="10"/>
        <v>0</v>
      </c>
      <c r="X53" s="65">
        <f t="shared" si="10"/>
        <v>0</v>
      </c>
      <c r="Y53" s="65"/>
      <c r="Z53" s="65">
        <f t="shared" si="10"/>
        <v>0</v>
      </c>
      <c r="AA53" s="65"/>
      <c r="AB53" s="65">
        <f t="shared" si="10"/>
        <v>12036453</v>
      </c>
      <c r="AC53" s="65">
        <f t="shared" si="10"/>
        <v>0</v>
      </c>
      <c r="AD53" s="65">
        <f t="shared" si="10"/>
        <v>0</v>
      </c>
      <c r="AE53" s="65">
        <f t="shared" si="10"/>
        <v>0</v>
      </c>
      <c r="AF53" s="65">
        <f t="shared" si="10"/>
        <v>0</v>
      </c>
      <c r="AG53" s="65">
        <f t="shared" si="10"/>
        <v>0</v>
      </c>
      <c r="AH53" s="128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ht="126.5" customHeight="1" x14ac:dyDescent="0.25">
      <c r="A54" s="126" t="s">
        <v>70</v>
      </c>
      <c r="B54" s="63" t="s">
        <v>71</v>
      </c>
      <c r="C54" s="61"/>
      <c r="D54" s="77" t="s">
        <v>106</v>
      </c>
      <c r="E54" s="66" t="s">
        <v>19</v>
      </c>
      <c r="F54" s="66"/>
      <c r="G54" s="66"/>
      <c r="H54" s="53">
        <v>79971404</v>
      </c>
      <c r="I54" s="73"/>
      <c r="J54" s="73"/>
      <c r="K54" s="73"/>
      <c r="L54" s="53">
        <v>66433322</v>
      </c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53">
        <v>13538082</v>
      </c>
      <c r="AC54" s="79"/>
      <c r="AD54" s="79"/>
      <c r="AE54" s="79"/>
      <c r="AF54" s="79"/>
      <c r="AG54" s="80"/>
      <c r="AH54" s="128" t="s">
        <v>110</v>
      </c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22.5" customHeight="1" x14ac:dyDescent="0.25">
      <c r="A55" s="126"/>
      <c r="B55" s="99" t="s">
        <v>72</v>
      </c>
      <c r="C55" s="61"/>
      <c r="D55" s="81" t="s">
        <v>159</v>
      </c>
      <c r="E55" s="66"/>
      <c r="F55" s="66"/>
      <c r="G55" s="66"/>
      <c r="H55" s="53">
        <v>104815914</v>
      </c>
      <c r="I55" s="73">
        <v>21000000</v>
      </c>
      <c r="J55" s="73"/>
      <c r="K55" s="73"/>
      <c r="L55" s="79">
        <v>83815914</v>
      </c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0"/>
      <c r="AH55" s="128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s="18" customFormat="1" ht="33" customHeight="1" x14ac:dyDescent="0.25">
      <c r="A56" s="126"/>
      <c r="B56" s="119" t="s">
        <v>74</v>
      </c>
      <c r="C56" s="119"/>
      <c r="D56" s="119"/>
      <c r="E56" s="119"/>
      <c r="F56" s="119"/>
      <c r="G56" s="119"/>
      <c r="H56" s="65">
        <f t="shared" ref="H56:AG56" si="11">SUM(H54:H55)</f>
        <v>184787318</v>
      </c>
      <c r="I56" s="65">
        <f t="shared" si="11"/>
        <v>21000000</v>
      </c>
      <c r="J56" s="65">
        <f t="shared" si="11"/>
        <v>0</v>
      </c>
      <c r="K56" s="65">
        <f t="shared" si="11"/>
        <v>0</v>
      </c>
      <c r="L56" s="65">
        <f t="shared" si="11"/>
        <v>150249236</v>
      </c>
      <c r="M56" s="65">
        <f t="shared" si="11"/>
        <v>0</v>
      </c>
      <c r="N56" s="65">
        <f t="shared" si="11"/>
        <v>0</v>
      </c>
      <c r="O56" s="65">
        <f t="shared" si="11"/>
        <v>0</v>
      </c>
      <c r="P56" s="65">
        <f t="shared" si="11"/>
        <v>0</v>
      </c>
      <c r="Q56" s="65">
        <f t="shared" si="11"/>
        <v>0</v>
      </c>
      <c r="R56" s="65">
        <f t="shared" si="11"/>
        <v>0</v>
      </c>
      <c r="S56" s="65">
        <f t="shared" si="11"/>
        <v>0</v>
      </c>
      <c r="T56" s="65">
        <f t="shared" si="11"/>
        <v>0</v>
      </c>
      <c r="U56" s="65">
        <f t="shared" si="11"/>
        <v>0</v>
      </c>
      <c r="V56" s="65">
        <f t="shared" si="11"/>
        <v>0</v>
      </c>
      <c r="W56" s="65">
        <f t="shared" si="11"/>
        <v>0</v>
      </c>
      <c r="X56" s="65">
        <f t="shared" si="11"/>
        <v>0</v>
      </c>
      <c r="Y56" s="65"/>
      <c r="Z56" s="65">
        <f t="shared" si="11"/>
        <v>0</v>
      </c>
      <c r="AA56" s="65">
        <f t="shared" si="11"/>
        <v>0</v>
      </c>
      <c r="AB56" s="65">
        <f t="shared" si="11"/>
        <v>13538082</v>
      </c>
      <c r="AC56" s="65">
        <f t="shared" si="11"/>
        <v>0</v>
      </c>
      <c r="AD56" s="65">
        <f t="shared" si="11"/>
        <v>0</v>
      </c>
      <c r="AE56" s="65">
        <f t="shared" si="11"/>
        <v>0</v>
      </c>
      <c r="AF56" s="65">
        <f t="shared" si="11"/>
        <v>0</v>
      </c>
      <c r="AG56" s="65">
        <f t="shared" si="11"/>
        <v>0</v>
      </c>
      <c r="AH56" s="128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ht="144.5" customHeight="1" x14ac:dyDescent="0.25">
      <c r="A57" s="120" t="s">
        <v>75</v>
      </c>
      <c r="B57" s="133" t="s">
        <v>76</v>
      </c>
      <c r="C57" s="45">
        <v>2020731480012</v>
      </c>
      <c r="D57" s="82" t="s">
        <v>129</v>
      </c>
      <c r="E57" s="55"/>
      <c r="F57" s="55"/>
      <c r="G57" s="55"/>
      <c r="H57" s="53">
        <v>17400000</v>
      </c>
      <c r="I57" s="53">
        <v>17400000</v>
      </c>
      <c r="J57" s="73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129" t="s">
        <v>112</v>
      </c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44.5" customHeight="1" x14ac:dyDescent="0.25">
      <c r="A58" s="121"/>
      <c r="B58" s="134"/>
      <c r="C58" s="45"/>
      <c r="D58" s="82" t="s">
        <v>166</v>
      </c>
      <c r="E58" s="55"/>
      <c r="F58" s="55"/>
      <c r="G58" s="55"/>
      <c r="H58" s="53">
        <v>14000000</v>
      </c>
      <c r="I58" s="73">
        <v>14000000</v>
      </c>
      <c r="J58" s="73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130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s="18" customFormat="1" ht="33" customHeight="1" x14ac:dyDescent="0.25">
      <c r="A59" s="122"/>
      <c r="B59" s="119" t="s">
        <v>77</v>
      </c>
      <c r="C59" s="119"/>
      <c r="D59" s="119"/>
      <c r="E59" s="119"/>
      <c r="F59" s="119"/>
      <c r="G59" s="119"/>
      <c r="H59" s="65">
        <f>SUM(H57:H58)</f>
        <v>31400000</v>
      </c>
      <c r="I59" s="65">
        <f t="shared" ref="I59:AG59" si="12">SUM(I57:I58)</f>
        <v>31400000</v>
      </c>
      <c r="J59" s="65">
        <f t="shared" si="12"/>
        <v>0</v>
      </c>
      <c r="K59" s="65">
        <f t="shared" si="12"/>
        <v>0</v>
      </c>
      <c r="L59" s="65">
        <f t="shared" si="12"/>
        <v>0</v>
      </c>
      <c r="M59" s="65">
        <f t="shared" si="12"/>
        <v>0</v>
      </c>
      <c r="N59" s="65">
        <f t="shared" si="12"/>
        <v>0</v>
      </c>
      <c r="O59" s="65">
        <f t="shared" si="12"/>
        <v>0</v>
      </c>
      <c r="P59" s="65">
        <f t="shared" si="12"/>
        <v>0</v>
      </c>
      <c r="Q59" s="65">
        <f t="shared" si="12"/>
        <v>0</v>
      </c>
      <c r="R59" s="65">
        <f t="shared" si="12"/>
        <v>0</v>
      </c>
      <c r="S59" s="65">
        <f t="shared" si="12"/>
        <v>0</v>
      </c>
      <c r="T59" s="65">
        <f t="shared" si="12"/>
        <v>0</v>
      </c>
      <c r="U59" s="65">
        <f t="shared" si="12"/>
        <v>0</v>
      </c>
      <c r="V59" s="65">
        <f t="shared" si="12"/>
        <v>0</v>
      </c>
      <c r="W59" s="65">
        <f t="shared" si="12"/>
        <v>0</v>
      </c>
      <c r="X59" s="65">
        <f t="shared" si="12"/>
        <v>0</v>
      </c>
      <c r="Y59" s="65">
        <f t="shared" si="12"/>
        <v>0</v>
      </c>
      <c r="Z59" s="65">
        <f t="shared" si="12"/>
        <v>0</v>
      </c>
      <c r="AA59" s="65">
        <f t="shared" si="12"/>
        <v>0</v>
      </c>
      <c r="AB59" s="65">
        <f t="shared" si="12"/>
        <v>0</v>
      </c>
      <c r="AC59" s="65">
        <f t="shared" si="12"/>
        <v>0</v>
      </c>
      <c r="AD59" s="65">
        <f t="shared" si="12"/>
        <v>0</v>
      </c>
      <c r="AE59" s="65">
        <f t="shared" si="12"/>
        <v>0</v>
      </c>
      <c r="AF59" s="65">
        <f t="shared" si="12"/>
        <v>0</v>
      </c>
      <c r="AG59" s="65">
        <f t="shared" si="12"/>
        <v>0</v>
      </c>
      <c r="AH59" s="131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s="7" customFormat="1" ht="40" customHeight="1" x14ac:dyDescent="0.25">
      <c r="A60" s="127" t="s">
        <v>78</v>
      </c>
      <c r="B60" s="127"/>
      <c r="C60" s="127"/>
      <c r="D60" s="127"/>
      <c r="E60" s="127"/>
      <c r="F60" s="127"/>
      <c r="G60" s="127"/>
      <c r="H60" s="12">
        <f t="shared" ref="H60:AG60" si="13">+H53+H56+H59</f>
        <v>363546513</v>
      </c>
      <c r="I60" s="12">
        <f t="shared" si="13"/>
        <v>53500000</v>
      </c>
      <c r="J60" s="12">
        <f t="shared" si="13"/>
        <v>0</v>
      </c>
      <c r="K60" s="12">
        <f t="shared" si="13"/>
        <v>0</v>
      </c>
      <c r="L60" s="12">
        <f t="shared" si="13"/>
        <v>194635263</v>
      </c>
      <c r="M60" s="12">
        <f t="shared" si="13"/>
        <v>0</v>
      </c>
      <c r="N60" s="12">
        <f t="shared" si="13"/>
        <v>89836715</v>
      </c>
      <c r="O60" s="12">
        <f t="shared" si="13"/>
        <v>0</v>
      </c>
      <c r="P60" s="12">
        <f t="shared" si="13"/>
        <v>0</v>
      </c>
      <c r="Q60" s="12">
        <f t="shared" si="13"/>
        <v>0</v>
      </c>
      <c r="R60" s="12">
        <f t="shared" si="13"/>
        <v>0</v>
      </c>
      <c r="S60" s="12">
        <f t="shared" si="13"/>
        <v>0</v>
      </c>
      <c r="T60" s="12">
        <f t="shared" si="13"/>
        <v>0</v>
      </c>
      <c r="U60" s="12">
        <f t="shared" si="13"/>
        <v>0</v>
      </c>
      <c r="V60" s="12">
        <f t="shared" si="13"/>
        <v>0</v>
      </c>
      <c r="W60" s="12">
        <f t="shared" si="13"/>
        <v>0</v>
      </c>
      <c r="X60" s="12">
        <f t="shared" si="13"/>
        <v>0</v>
      </c>
      <c r="Y60" s="12"/>
      <c r="Z60" s="12">
        <f t="shared" si="13"/>
        <v>0</v>
      </c>
      <c r="AA60" s="12">
        <f t="shared" si="13"/>
        <v>0</v>
      </c>
      <c r="AB60" s="12">
        <f t="shared" si="13"/>
        <v>25574535</v>
      </c>
      <c r="AC60" s="12">
        <f t="shared" si="13"/>
        <v>0</v>
      </c>
      <c r="AD60" s="12">
        <f t="shared" si="13"/>
        <v>0</v>
      </c>
      <c r="AE60" s="12">
        <f t="shared" si="13"/>
        <v>0</v>
      </c>
      <c r="AF60" s="12">
        <f t="shared" si="13"/>
        <v>0</v>
      </c>
      <c r="AG60" s="12">
        <f t="shared" si="13"/>
        <v>0</v>
      </c>
      <c r="AH60" s="12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s="7" customFormat="1" ht="40" customHeight="1" x14ac:dyDescent="0.25">
      <c r="A61" s="124" t="s">
        <v>79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s="7" customFormat="1" ht="40" customHeight="1" x14ac:dyDescent="0.25">
      <c r="A62" s="125" t="s">
        <v>80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10" customHeight="1" x14ac:dyDescent="0.25">
      <c r="A63" s="126" t="s">
        <v>81</v>
      </c>
      <c r="B63" s="59" t="s">
        <v>82</v>
      </c>
      <c r="D63" s="55" t="s">
        <v>130</v>
      </c>
      <c r="E63" s="84"/>
      <c r="F63" s="84"/>
      <c r="G63" s="84"/>
      <c r="H63" s="53">
        <v>90000000</v>
      </c>
      <c r="I63" s="53">
        <v>30000000</v>
      </c>
      <c r="J63" s="53"/>
      <c r="K63" s="53"/>
      <c r="L63" s="53">
        <v>50000000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>
        <v>10000000</v>
      </c>
      <c r="AC63" s="53"/>
      <c r="AD63" s="53"/>
      <c r="AE63" s="53"/>
      <c r="AF63" s="53"/>
      <c r="AG63" s="53"/>
      <c r="AH63" s="128" t="s">
        <v>112</v>
      </c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41.5" customHeight="1" x14ac:dyDescent="0.25">
      <c r="A64" s="126"/>
      <c r="B64" s="59" t="s">
        <v>83</v>
      </c>
      <c r="C64" s="45">
        <v>2020731480009</v>
      </c>
      <c r="D64" s="55" t="s">
        <v>131</v>
      </c>
      <c r="E64" s="84"/>
      <c r="F64" s="84"/>
      <c r="G64" s="84"/>
      <c r="H64" s="53">
        <v>474301215.36000001</v>
      </c>
      <c r="I64" s="53">
        <v>44000000</v>
      </c>
      <c r="J64" s="53"/>
      <c r="K64" s="53"/>
      <c r="L64" s="53"/>
      <c r="M64" s="53"/>
      <c r="N64" s="53">
        <v>296057200</v>
      </c>
      <c r="O64" s="53"/>
      <c r="P64" s="53"/>
      <c r="Q64" s="53">
        <v>133114018.36999999</v>
      </c>
      <c r="R64" s="53"/>
      <c r="S64" s="53"/>
      <c r="T64" s="53"/>
      <c r="U64" s="53"/>
      <c r="V64" s="53"/>
      <c r="W64" s="53"/>
      <c r="X64" s="53"/>
      <c r="Y64" s="53"/>
      <c r="Z64" s="53">
        <v>237675.32</v>
      </c>
      <c r="AA64" s="53">
        <v>892321.67</v>
      </c>
      <c r="AB64" s="53"/>
      <c r="AC64" s="53"/>
      <c r="AD64" s="53"/>
      <c r="AE64" s="53"/>
      <c r="AF64" s="53"/>
      <c r="AG64" s="53"/>
      <c r="AH64" s="128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s="18" customFormat="1" ht="26" customHeight="1" x14ac:dyDescent="0.25">
      <c r="A65" s="126"/>
      <c r="B65" s="119" t="s">
        <v>86</v>
      </c>
      <c r="C65" s="119"/>
      <c r="D65" s="119"/>
      <c r="E65" s="119"/>
      <c r="F65" s="119"/>
      <c r="G65" s="119"/>
      <c r="H65" s="65">
        <f>SUM(H63:H64)</f>
        <v>564301215.36000001</v>
      </c>
      <c r="I65" s="65">
        <f t="shared" ref="I65:AG65" si="14">SUM(I63:I64)</f>
        <v>74000000</v>
      </c>
      <c r="J65" s="65">
        <f t="shared" si="14"/>
        <v>0</v>
      </c>
      <c r="K65" s="65">
        <f t="shared" si="14"/>
        <v>0</v>
      </c>
      <c r="L65" s="65">
        <f t="shared" si="14"/>
        <v>50000000</v>
      </c>
      <c r="M65" s="65">
        <f t="shared" si="14"/>
        <v>0</v>
      </c>
      <c r="N65" s="65">
        <f t="shared" si="14"/>
        <v>296057200</v>
      </c>
      <c r="O65" s="65">
        <f t="shared" si="14"/>
        <v>0</v>
      </c>
      <c r="P65" s="65">
        <f t="shared" si="14"/>
        <v>0</v>
      </c>
      <c r="Q65" s="65">
        <f t="shared" si="14"/>
        <v>133114018.36999999</v>
      </c>
      <c r="R65" s="65">
        <f t="shared" si="14"/>
        <v>0</v>
      </c>
      <c r="S65" s="65">
        <f t="shared" si="14"/>
        <v>0</v>
      </c>
      <c r="T65" s="65">
        <f t="shared" si="14"/>
        <v>0</v>
      </c>
      <c r="U65" s="65">
        <f t="shared" si="14"/>
        <v>0</v>
      </c>
      <c r="V65" s="65">
        <f t="shared" si="14"/>
        <v>0</v>
      </c>
      <c r="W65" s="65">
        <f t="shared" si="14"/>
        <v>0</v>
      </c>
      <c r="X65" s="65">
        <f t="shared" si="14"/>
        <v>0</v>
      </c>
      <c r="Y65" s="65"/>
      <c r="Z65" s="65">
        <f t="shared" si="14"/>
        <v>237675.32</v>
      </c>
      <c r="AA65" s="65">
        <f t="shared" si="14"/>
        <v>892321.67</v>
      </c>
      <c r="AB65" s="65">
        <f t="shared" si="14"/>
        <v>10000000</v>
      </c>
      <c r="AC65" s="65">
        <f t="shared" si="14"/>
        <v>0</v>
      </c>
      <c r="AD65" s="65">
        <f t="shared" si="14"/>
        <v>0</v>
      </c>
      <c r="AE65" s="65">
        <f t="shared" si="14"/>
        <v>0</v>
      </c>
      <c r="AF65" s="65">
        <f t="shared" si="14"/>
        <v>0</v>
      </c>
      <c r="AG65" s="65">
        <f t="shared" si="14"/>
        <v>0</v>
      </c>
      <c r="AH65" s="128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18" customFormat="1" ht="85.5" customHeight="1" x14ac:dyDescent="0.25">
      <c r="A66" s="120" t="s">
        <v>84</v>
      </c>
      <c r="B66" s="133" t="s">
        <v>85</v>
      </c>
      <c r="D66" s="85" t="s">
        <v>132</v>
      </c>
      <c r="E66" s="86"/>
      <c r="F66" s="86"/>
      <c r="G66" s="86"/>
      <c r="H66" s="53">
        <v>98409081.829999998</v>
      </c>
      <c r="I66" s="53"/>
      <c r="J66" s="53"/>
      <c r="K66" s="53"/>
      <c r="L66" s="53"/>
      <c r="M66" s="53"/>
      <c r="N66" s="53">
        <v>90000000</v>
      </c>
      <c r="O66" s="53"/>
      <c r="P66" s="53"/>
      <c r="Q66" s="53">
        <v>8409080.8299999982</v>
      </c>
      <c r="R66" s="53"/>
      <c r="S66" s="53"/>
      <c r="T66" s="53"/>
      <c r="U66" s="53"/>
      <c r="V66" s="53"/>
      <c r="W66" s="53"/>
      <c r="X66" s="53"/>
      <c r="Y66" s="53"/>
      <c r="Z66" s="53"/>
      <c r="AA66" s="53">
        <v>1</v>
      </c>
      <c r="AB66" s="53"/>
      <c r="AC66" s="53"/>
      <c r="AD66" s="53"/>
      <c r="AE66" s="53"/>
      <c r="AF66" s="53"/>
      <c r="AG66" s="53"/>
      <c r="AH66" s="116" t="s">
        <v>112</v>
      </c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ht="99.5" customHeight="1" x14ac:dyDescent="0.25">
      <c r="A67" s="121"/>
      <c r="B67" s="134"/>
      <c r="C67" s="86"/>
      <c r="D67" s="85" t="s">
        <v>133</v>
      </c>
      <c r="E67" s="87"/>
      <c r="F67" s="87"/>
      <c r="G67" s="87"/>
      <c r="H67" s="53">
        <v>633791770.53999996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>
        <v>633791770.53999996</v>
      </c>
      <c r="AH67" s="117"/>
    </row>
    <row r="68" spans="1:45" s="18" customFormat="1" ht="26" customHeight="1" x14ac:dyDescent="0.25">
      <c r="A68" s="122"/>
      <c r="B68" s="119" t="s">
        <v>87</v>
      </c>
      <c r="C68" s="119"/>
      <c r="D68" s="119"/>
      <c r="E68" s="119"/>
      <c r="F68" s="119"/>
      <c r="G68" s="119"/>
      <c r="H68" s="65">
        <f>SUM(H66:H67)</f>
        <v>732200852.37</v>
      </c>
      <c r="I68" s="65">
        <f t="shared" ref="I68:AG68" si="15">SUM(I66:I67)</f>
        <v>0</v>
      </c>
      <c r="J68" s="65">
        <f t="shared" si="15"/>
        <v>0</v>
      </c>
      <c r="K68" s="65">
        <f t="shared" si="15"/>
        <v>0</v>
      </c>
      <c r="L68" s="65">
        <f t="shared" si="15"/>
        <v>0</v>
      </c>
      <c r="M68" s="65">
        <f t="shared" si="15"/>
        <v>0</v>
      </c>
      <c r="N68" s="65">
        <f t="shared" si="15"/>
        <v>90000000</v>
      </c>
      <c r="O68" s="65">
        <f t="shared" si="15"/>
        <v>0</v>
      </c>
      <c r="P68" s="65">
        <f t="shared" si="15"/>
        <v>0</v>
      </c>
      <c r="Q68" s="65">
        <f t="shared" si="15"/>
        <v>8409080.8299999982</v>
      </c>
      <c r="R68" s="65">
        <f t="shared" si="15"/>
        <v>0</v>
      </c>
      <c r="S68" s="65">
        <f t="shared" si="15"/>
        <v>0</v>
      </c>
      <c r="T68" s="65">
        <f t="shared" si="15"/>
        <v>0</v>
      </c>
      <c r="U68" s="65">
        <f t="shared" si="15"/>
        <v>0</v>
      </c>
      <c r="V68" s="65">
        <f t="shared" si="15"/>
        <v>0</v>
      </c>
      <c r="W68" s="65">
        <f t="shared" si="15"/>
        <v>0</v>
      </c>
      <c r="X68" s="65">
        <f t="shared" si="15"/>
        <v>0</v>
      </c>
      <c r="Y68" s="65"/>
      <c r="Z68" s="65">
        <f t="shared" si="15"/>
        <v>0</v>
      </c>
      <c r="AA68" s="65">
        <f t="shared" si="15"/>
        <v>1</v>
      </c>
      <c r="AB68" s="65">
        <f t="shared" si="15"/>
        <v>0</v>
      </c>
      <c r="AC68" s="65">
        <f t="shared" si="15"/>
        <v>0</v>
      </c>
      <c r="AD68" s="65">
        <f t="shared" si="15"/>
        <v>0</v>
      </c>
      <c r="AE68" s="65">
        <f t="shared" si="15"/>
        <v>0</v>
      </c>
      <c r="AF68" s="65">
        <f t="shared" si="15"/>
        <v>0</v>
      </c>
      <c r="AG68" s="65">
        <f t="shared" si="15"/>
        <v>633791770.53999996</v>
      </c>
      <c r="AH68" s="118"/>
    </row>
    <row r="69" spans="1:45" ht="189" customHeight="1" x14ac:dyDescent="0.25">
      <c r="A69" s="126" t="s">
        <v>88</v>
      </c>
      <c r="B69" s="59" t="s">
        <v>89</v>
      </c>
      <c r="C69" s="86"/>
      <c r="D69" s="85" t="s">
        <v>134</v>
      </c>
      <c r="E69" s="87"/>
      <c r="F69" s="87"/>
      <c r="G69" s="87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123" t="s">
        <v>112</v>
      </c>
    </row>
    <row r="70" spans="1:45" s="18" customFormat="1" ht="26" customHeight="1" x14ac:dyDescent="0.25">
      <c r="A70" s="126"/>
      <c r="B70" s="119" t="s">
        <v>90</v>
      </c>
      <c r="C70" s="119"/>
      <c r="D70" s="119"/>
      <c r="E70" s="119"/>
      <c r="F70" s="119"/>
      <c r="G70" s="119"/>
      <c r="H70" s="65">
        <f>SUM(H69)</f>
        <v>0</v>
      </c>
      <c r="I70" s="65">
        <f t="shared" ref="I70:AG70" si="16">SUM(I69)</f>
        <v>0</v>
      </c>
      <c r="J70" s="65">
        <f t="shared" si="16"/>
        <v>0</v>
      </c>
      <c r="K70" s="65">
        <f t="shared" si="16"/>
        <v>0</v>
      </c>
      <c r="L70" s="65">
        <f t="shared" si="16"/>
        <v>0</v>
      </c>
      <c r="M70" s="65">
        <f t="shared" si="16"/>
        <v>0</v>
      </c>
      <c r="N70" s="65">
        <f t="shared" si="16"/>
        <v>0</v>
      </c>
      <c r="O70" s="65">
        <f t="shared" si="16"/>
        <v>0</v>
      </c>
      <c r="P70" s="65">
        <f t="shared" si="16"/>
        <v>0</v>
      </c>
      <c r="Q70" s="65">
        <f t="shared" si="16"/>
        <v>0</v>
      </c>
      <c r="R70" s="65">
        <f t="shared" si="16"/>
        <v>0</v>
      </c>
      <c r="S70" s="65">
        <f t="shared" si="16"/>
        <v>0</v>
      </c>
      <c r="T70" s="65">
        <f t="shared" si="16"/>
        <v>0</v>
      </c>
      <c r="U70" s="65">
        <f t="shared" si="16"/>
        <v>0</v>
      </c>
      <c r="V70" s="65">
        <f t="shared" si="16"/>
        <v>0</v>
      </c>
      <c r="W70" s="65">
        <f t="shared" si="16"/>
        <v>0</v>
      </c>
      <c r="X70" s="65">
        <f t="shared" si="16"/>
        <v>0</v>
      </c>
      <c r="Y70" s="65"/>
      <c r="Z70" s="65">
        <f t="shared" si="16"/>
        <v>0</v>
      </c>
      <c r="AA70" s="65">
        <f t="shared" si="16"/>
        <v>0</v>
      </c>
      <c r="AB70" s="65">
        <f t="shared" si="16"/>
        <v>0</v>
      </c>
      <c r="AC70" s="65">
        <f t="shared" si="16"/>
        <v>0</v>
      </c>
      <c r="AD70" s="65">
        <f t="shared" si="16"/>
        <v>0</v>
      </c>
      <c r="AE70" s="65">
        <f t="shared" si="16"/>
        <v>0</v>
      </c>
      <c r="AF70" s="65">
        <f t="shared" si="16"/>
        <v>0</v>
      </c>
      <c r="AG70" s="65">
        <f t="shared" si="16"/>
        <v>0</v>
      </c>
      <c r="AH70" s="123"/>
    </row>
    <row r="71" spans="1:45" ht="107" customHeight="1" x14ac:dyDescent="0.25">
      <c r="A71" s="126" t="s">
        <v>91</v>
      </c>
      <c r="B71" s="59" t="s">
        <v>92</v>
      </c>
      <c r="C71" s="45">
        <v>2020731480011</v>
      </c>
      <c r="D71" s="82" t="s">
        <v>135</v>
      </c>
      <c r="E71" s="87"/>
      <c r="F71" s="87"/>
      <c r="G71" s="87"/>
      <c r="H71" s="53">
        <v>276370461.80999994</v>
      </c>
      <c r="I71" s="53">
        <v>2868156</v>
      </c>
      <c r="J71" s="53"/>
      <c r="K71" s="53"/>
      <c r="L71" s="53">
        <v>106206419</v>
      </c>
      <c r="M71" s="53"/>
      <c r="N71" s="53">
        <v>133070862</v>
      </c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>
        <v>10290000.800000004</v>
      </c>
      <c r="AA71" s="53"/>
      <c r="AB71" s="53"/>
      <c r="AC71" s="53"/>
      <c r="AD71" s="53"/>
      <c r="AE71" s="53"/>
      <c r="AF71" s="53"/>
      <c r="AG71" s="53">
        <v>23935024.010000002</v>
      </c>
      <c r="AH71" s="123" t="s">
        <v>112</v>
      </c>
    </row>
    <row r="72" spans="1:45" s="18" customFormat="1" ht="26" customHeight="1" x14ac:dyDescent="0.25">
      <c r="A72" s="126"/>
      <c r="B72" s="119" t="s">
        <v>93</v>
      </c>
      <c r="C72" s="119"/>
      <c r="D72" s="119"/>
      <c r="E72" s="119"/>
      <c r="F72" s="119"/>
      <c r="G72" s="119"/>
      <c r="H72" s="65">
        <f t="shared" ref="H72:AG72" si="17">SUM(H71:H71)</f>
        <v>276370461.80999994</v>
      </c>
      <c r="I72" s="65">
        <f t="shared" si="17"/>
        <v>2868156</v>
      </c>
      <c r="J72" s="65">
        <f t="shared" si="17"/>
        <v>0</v>
      </c>
      <c r="K72" s="65">
        <f t="shared" si="17"/>
        <v>0</v>
      </c>
      <c r="L72" s="65">
        <f t="shared" si="17"/>
        <v>106206419</v>
      </c>
      <c r="M72" s="65">
        <f t="shared" si="17"/>
        <v>0</v>
      </c>
      <c r="N72" s="65">
        <f t="shared" si="17"/>
        <v>133070862</v>
      </c>
      <c r="O72" s="65">
        <f t="shared" si="17"/>
        <v>0</v>
      </c>
      <c r="P72" s="65">
        <f t="shared" si="17"/>
        <v>0</v>
      </c>
      <c r="Q72" s="65">
        <f t="shared" si="17"/>
        <v>0</v>
      </c>
      <c r="R72" s="65">
        <f t="shared" si="17"/>
        <v>0</v>
      </c>
      <c r="S72" s="65">
        <f t="shared" si="17"/>
        <v>0</v>
      </c>
      <c r="T72" s="65">
        <f t="shared" si="17"/>
        <v>0</v>
      </c>
      <c r="U72" s="65">
        <f t="shared" si="17"/>
        <v>0</v>
      </c>
      <c r="V72" s="65">
        <f t="shared" si="17"/>
        <v>0</v>
      </c>
      <c r="W72" s="65">
        <f t="shared" si="17"/>
        <v>0</v>
      </c>
      <c r="X72" s="65">
        <f t="shared" si="17"/>
        <v>0</v>
      </c>
      <c r="Y72" s="65"/>
      <c r="Z72" s="65">
        <f t="shared" si="17"/>
        <v>10290000.800000004</v>
      </c>
      <c r="AA72" s="65">
        <f t="shared" si="17"/>
        <v>0</v>
      </c>
      <c r="AB72" s="65">
        <f t="shared" si="17"/>
        <v>0</v>
      </c>
      <c r="AC72" s="65">
        <f t="shared" si="17"/>
        <v>0</v>
      </c>
      <c r="AD72" s="65">
        <f t="shared" si="17"/>
        <v>0</v>
      </c>
      <c r="AE72" s="65">
        <f t="shared" si="17"/>
        <v>0</v>
      </c>
      <c r="AF72" s="65">
        <f t="shared" si="17"/>
        <v>0</v>
      </c>
      <c r="AG72" s="65">
        <f t="shared" si="17"/>
        <v>23935024.010000002</v>
      </c>
      <c r="AH72" s="123"/>
    </row>
    <row r="73" spans="1:45" ht="94" customHeight="1" x14ac:dyDescent="0.25">
      <c r="A73" s="126" t="s">
        <v>81</v>
      </c>
      <c r="B73" s="103" t="s">
        <v>94</v>
      </c>
      <c r="C73" s="45">
        <v>2020731480013</v>
      </c>
      <c r="D73" s="82" t="s">
        <v>136</v>
      </c>
      <c r="E73" s="87"/>
      <c r="F73" s="87"/>
      <c r="G73" s="87"/>
      <c r="H73" s="53">
        <v>94300000</v>
      </c>
      <c r="I73" s="53">
        <v>54000000</v>
      </c>
      <c r="J73" s="53">
        <v>30300000</v>
      </c>
      <c r="K73" s="53"/>
      <c r="L73" s="53"/>
      <c r="M73" s="53"/>
      <c r="N73" s="53">
        <v>10000000</v>
      </c>
      <c r="O73" s="53"/>
      <c r="P73" s="5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87"/>
      <c r="AH73" s="123" t="s">
        <v>112</v>
      </c>
    </row>
    <row r="74" spans="1:45" s="18" customFormat="1" ht="26.5" customHeight="1" x14ac:dyDescent="0.25">
      <c r="A74" s="126"/>
      <c r="B74" s="119" t="s">
        <v>86</v>
      </c>
      <c r="C74" s="119"/>
      <c r="D74" s="119"/>
      <c r="E74" s="119"/>
      <c r="F74" s="119"/>
      <c r="G74" s="119"/>
      <c r="H74" s="65">
        <f>SUM(H73:H73)</f>
        <v>94300000</v>
      </c>
      <c r="I74" s="65">
        <f t="shared" ref="I74:AG74" si="18">SUM(I73)</f>
        <v>54000000</v>
      </c>
      <c r="J74" s="65">
        <f t="shared" si="18"/>
        <v>30300000</v>
      </c>
      <c r="K74" s="65">
        <f t="shared" si="18"/>
        <v>0</v>
      </c>
      <c r="L74" s="65">
        <f t="shared" si="18"/>
        <v>0</v>
      </c>
      <c r="M74" s="65">
        <f t="shared" si="18"/>
        <v>0</v>
      </c>
      <c r="N74" s="65">
        <f t="shared" si="18"/>
        <v>10000000</v>
      </c>
      <c r="O74" s="65">
        <f t="shared" si="18"/>
        <v>0</v>
      </c>
      <c r="P74" s="65">
        <f t="shared" si="18"/>
        <v>0</v>
      </c>
      <c r="Q74" s="65">
        <f t="shared" si="18"/>
        <v>0</v>
      </c>
      <c r="R74" s="65">
        <f t="shared" si="18"/>
        <v>0</v>
      </c>
      <c r="S74" s="65">
        <f t="shared" si="18"/>
        <v>0</v>
      </c>
      <c r="T74" s="65">
        <f t="shared" si="18"/>
        <v>0</v>
      </c>
      <c r="U74" s="65">
        <f t="shared" si="18"/>
        <v>0</v>
      </c>
      <c r="V74" s="65">
        <f t="shared" si="18"/>
        <v>0</v>
      </c>
      <c r="W74" s="65">
        <f t="shared" si="18"/>
        <v>0</v>
      </c>
      <c r="X74" s="65">
        <f t="shared" si="18"/>
        <v>0</v>
      </c>
      <c r="Y74" s="65"/>
      <c r="Z74" s="65">
        <f t="shared" si="18"/>
        <v>0</v>
      </c>
      <c r="AA74" s="65">
        <f t="shared" si="18"/>
        <v>0</v>
      </c>
      <c r="AB74" s="65">
        <f t="shared" si="18"/>
        <v>0</v>
      </c>
      <c r="AC74" s="65">
        <f t="shared" si="18"/>
        <v>0</v>
      </c>
      <c r="AD74" s="65">
        <f t="shared" si="18"/>
        <v>0</v>
      </c>
      <c r="AE74" s="65">
        <f t="shared" si="18"/>
        <v>0</v>
      </c>
      <c r="AF74" s="65">
        <f t="shared" si="18"/>
        <v>0</v>
      </c>
      <c r="AG74" s="65">
        <f t="shared" si="18"/>
        <v>0</v>
      </c>
      <c r="AH74" s="123"/>
    </row>
    <row r="75" spans="1:45" s="7" customFormat="1" ht="40" customHeight="1" x14ac:dyDescent="0.25">
      <c r="A75" s="127" t="s">
        <v>95</v>
      </c>
      <c r="B75" s="127"/>
      <c r="C75" s="127"/>
      <c r="D75" s="127"/>
      <c r="E75" s="127"/>
      <c r="F75" s="127"/>
      <c r="G75" s="127"/>
      <c r="H75" s="12">
        <f t="shared" ref="H75:AG75" si="19">+H65+H68+H70+H72+H74</f>
        <v>1667172529.54</v>
      </c>
      <c r="I75" s="12">
        <f t="shared" si="19"/>
        <v>130868156</v>
      </c>
      <c r="J75" s="12">
        <f t="shared" si="19"/>
        <v>30300000</v>
      </c>
      <c r="K75" s="12">
        <f t="shared" si="19"/>
        <v>0</v>
      </c>
      <c r="L75" s="12">
        <f t="shared" si="19"/>
        <v>156206419</v>
      </c>
      <c r="M75" s="12">
        <f t="shared" si="19"/>
        <v>0</v>
      </c>
      <c r="N75" s="12">
        <f t="shared" si="19"/>
        <v>529128062</v>
      </c>
      <c r="O75" s="12">
        <f t="shared" si="19"/>
        <v>0</v>
      </c>
      <c r="P75" s="12">
        <f t="shared" si="19"/>
        <v>0</v>
      </c>
      <c r="Q75" s="12">
        <f t="shared" si="19"/>
        <v>141523099.19999999</v>
      </c>
      <c r="R75" s="12">
        <f t="shared" si="19"/>
        <v>0</v>
      </c>
      <c r="S75" s="12">
        <f t="shared" si="19"/>
        <v>0</v>
      </c>
      <c r="T75" s="12">
        <f t="shared" si="19"/>
        <v>0</v>
      </c>
      <c r="U75" s="12">
        <f t="shared" si="19"/>
        <v>0</v>
      </c>
      <c r="V75" s="12">
        <f t="shared" si="19"/>
        <v>0</v>
      </c>
      <c r="W75" s="12">
        <f t="shared" si="19"/>
        <v>0</v>
      </c>
      <c r="X75" s="12">
        <f t="shared" si="19"/>
        <v>0</v>
      </c>
      <c r="Y75" s="12"/>
      <c r="Z75" s="12">
        <f t="shared" si="19"/>
        <v>10527676.120000005</v>
      </c>
      <c r="AA75" s="12">
        <f t="shared" si="19"/>
        <v>892322.67</v>
      </c>
      <c r="AB75" s="12">
        <f t="shared" si="19"/>
        <v>10000000</v>
      </c>
      <c r="AC75" s="12">
        <f t="shared" si="19"/>
        <v>0</v>
      </c>
      <c r="AD75" s="12">
        <f t="shared" si="19"/>
        <v>0</v>
      </c>
      <c r="AE75" s="12">
        <f t="shared" si="19"/>
        <v>0</v>
      </c>
      <c r="AF75" s="12">
        <f t="shared" si="19"/>
        <v>0</v>
      </c>
      <c r="AG75" s="12">
        <f t="shared" si="19"/>
        <v>657726794.54999995</v>
      </c>
      <c r="AH75" s="13"/>
    </row>
    <row r="76" spans="1:45" s="7" customFormat="1" ht="40" customHeight="1" x14ac:dyDescent="0.25">
      <c r="A76" s="124" t="s">
        <v>96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</row>
    <row r="77" spans="1:45" s="7" customFormat="1" ht="40" customHeight="1" x14ac:dyDescent="0.25">
      <c r="A77" s="125" t="s">
        <v>97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</row>
    <row r="78" spans="1:45" s="7" customFormat="1" ht="71" customHeight="1" x14ac:dyDescent="0.25">
      <c r="A78" s="120" t="s">
        <v>98</v>
      </c>
      <c r="B78" s="133" t="s">
        <v>99</v>
      </c>
      <c r="C78" s="45">
        <v>2020731480005</v>
      </c>
      <c r="D78" s="82" t="s">
        <v>107</v>
      </c>
      <c r="E78" s="94"/>
      <c r="F78" s="94"/>
      <c r="G78" s="94"/>
      <c r="H78" s="53">
        <v>34911500</v>
      </c>
      <c r="I78" s="53">
        <v>17350000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53">
        <v>17561500</v>
      </c>
      <c r="AH78" s="97" t="s">
        <v>156</v>
      </c>
    </row>
    <row r="79" spans="1:45" s="7" customFormat="1" ht="90" customHeight="1" x14ac:dyDescent="0.25">
      <c r="A79" s="121"/>
      <c r="B79" s="156"/>
      <c r="C79" s="45"/>
      <c r="D79" s="82" t="s">
        <v>153</v>
      </c>
      <c r="E79" s="94"/>
      <c r="F79" s="94"/>
      <c r="G79" s="94"/>
      <c r="H79" s="53">
        <v>10000000</v>
      </c>
      <c r="I79" s="53">
        <v>10000000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104" t="s">
        <v>157</v>
      </c>
    </row>
    <row r="80" spans="1:45" s="7" customFormat="1" ht="65.5" customHeight="1" x14ac:dyDescent="0.25">
      <c r="A80" s="121"/>
      <c r="B80" s="156"/>
      <c r="C80" s="45">
        <v>2020731480010</v>
      </c>
      <c r="D80" s="82" t="s">
        <v>162</v>
      </c>
      <c r="E80" s="87"/>
      <c r="F80" s="87"/>
      <c r="G80" s="87"/>
      <c r="H80" s="114">
        <v>51833338</v>
      </c>
      <c r="I80" s="88">
        <v>8333333</v>
      </c>
      <c r="J80" s="88"/>
      <c r="K80" s="88"/>
      <c r="L80" s="28">
        <v>1500000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>
        <v>4000005</v>
      </c>
      <c r="AC80" s="28"/>
      <c r="AD80" s="28"/>
      <c r="AE80" s="28"/>
      <c r="AF80" s="28"/>
      <c r="AG80" s="53">
        <v>38000000</v>
      </c>
      <c r="AH80" s="104" t="s">
        <v>157</v>
      </c>
    </row>
    <row r="81" spans="1:34" s="7" customFormat="1" ht="60" customHeight="1" x14ac:dyDescent="0.25">
      <c r="A81" s="121"/>
      <c r="B81" s="156"/>
      <c r="C81" s="45"/>
      <c r="D81" s="82" t="s">
        <v>161</v>
      </c>
      <c r="E81" s="100"/>
      <c r="F81" s="100"/>
      <c r="G81" s="100"/>
      <c r="H81" s="88">
        <v>65000000</v>
      </c>
      <c r="I81" s="95"/>
      <c r="J81" s="95"/>
      <c r="K81" s="95"/>
      <c r="L81" s="28">
        <v>65000000</v>
      </c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101" t="s">
        <v>168</v>
      </c>
    </row>
    <row r="82" spans="1:34" s="18" customFormat="1" ht="26.5" customHeight="1" x14ac:dyDescent="0.25">
      <c r="A82" s="122"/>
      <c r="B82" s="119" t="s">
        <v>113</v>
      </c>
      <c r="C82" s="119"/>
      <c r="D82" s="119"/>
      <c r="E82" s="119"/>
      <c r="F82" s="119"/>
      <c r="G82" s="119"/>
      <c r="H82" s="65">
        <f t="shared" ref="H82:AG82" si="20">SUM(H78:H81)</f>
        <v>161744838</v>
      </c>
      <c r="I82" s="65">
        <f t="shared" si="20"/>
        <v>35683333</v>
      </c>
      <c r="J82" s="65">
        <f t="shared" si="20"/>
        <v>0</v>
      </c>
      <c r="K82" s="65">
        <f t="shared" si="20"/>
        <v>0</v>
      </c>
      <c r="L82" s="65">
        <f t="shared" si="20"/>
        <v>66500000</v>
      </c>
      <c r="M82" s="65">
        <f t="shared" si="20"/>
        <v>0</v>
      </c>
      <c r="N82" s="65">
        <f t="shared" si="20"/>
        <v>0</v>
      </c>
      <c r="O82" s="65">
        <f t="shared" si="20"/>
        <v>0</v>
      </c>
      <c r="P82" s="65">
        <f t="shared" si="20"/>
        <v>0</v>
      </c>
      <c r="Q82" s="65">
        <f t="shared" si="20"/>
        <v>0</v>
      </c>
      <c r="R82" s="65">
        <f t="shared" si="20"/>
        <v>0</v>
      </c>
      <c r="S82" s="65">
        <f t="shared" si="20"/>
        <v>0</v>
      </c>
      <c r="T82" s="65">
        <f t="shared" si="20"/>
        <v>0</v>
      </c>
      <c r="U82" s="65">
        <f t="shared" si="20"/>
        <v>0</v>
      </c>
      <c r="V82" s="65">
        <f t="shared" si="20"/>
        <v>0</v>
      </c>
      <c r="W82" s="65">
        <f t="shared" si="20"/>
        <v>0</v>
      </c>
      <c r="X82" s="65">
        <f t="shared" si="20"/>
        <v>0</v>
      </c>
      <c r="Y82" s="65"/>
      <c r="Z82" s="65">
        <f t="shared" si="20"/>
        <v>0</v>
      </c>
      <c r="AA82" s="65">
        <f t="shared" si="20"/>
        <v>0</v>
      </c>
      <c r="AB82" s="65">
        <f t="shared" si="20"/>
        <v>4000005</v>
      </c>
      <c r="AC82" s="65">
        <f t="shared" si="20"/>
        <v>0</v>
      </c>
      <c r="AD82" s="65">
        <f t="shared" si="20"/>
        <v>0</v>
      </c>
      <c r="AE82" s="65">
        <f t="shared" si="20"/>
        <v>0</v>
      </c>
      <c r="AF82" s="65">
        <f t="shared" si="20"/>
        <v>0</v>
      </c>
      <c r="AG82" s="65">
        <f t="shared" si="20"/>
        <v>55561500</v>
      </c>
      <c r="AH82" s="89"/>
    </row>
    <row r="83" spans="1:34" s="7" customFormat="1" ht="40" customHeight="1" x14ac:dyDescent="0.25">
      <c r="A83" s="127" t="s">
        <v>100</v>
      </c>
      <c r="B83" s="127"/>
      <c r="C83" s="127"/>
      <c r="D83" s="127"/>
      <c r="E83" s="127"/>
      <c r="F83" s="127"/>
      <c r="G83" s="127"/>
      <c r="H83" s="12">
        <f>+H82</f>
        <v>161744838</v>
      </c>
      <c r="I83" s="12">
        <f t="shared" ref="I83:AG83" si="21">+I82</f>
        <v>35683333</v>
      </c>
      <c r="J83" s="12">
        <f t="shared" si="21"/>
        <v>0</v>
      </c>
      <c r="K83" s="12">
        <f t="shared" si="21"/>
        <v>0</v>
      </c>
      <c r="L83" s="12">
        <f t="shared" si="21"/>
        <v>66500000</v>
      </c>
      <c r="M83" s="12">
        <f t="shared" si="21"/>
        <v>0</v>
      </c>
      <c r="N83" s="12">
        <f t="shared" si="21"/>
        <v>0</v>
      </c>
      <c r="O83" s="12">
        <f t="shared" si="21"/>
        <v>0</v>
      </c>
      <c r="P83" s="12">
        <f t="shared" si="21"/>
        <v>0</v>
      </c>
      <c r="Q83" s="12">
        <f t="shared" si="21"/>
        <v>0</v>
      </c>
      <c r="R83" s="12">
        <f t="shared" si="21"/>
        <v>0</v>
      </c>
      <c r="S83" s="12">
        <f t="shared" si="21"/>
        <v>0</v>
      </c>
      <c r="T83" s="12">
        <f t="shared" si="21"/>
        <v>0</v>
      </c>
      <c r="U83" s="12">
        <f t="shared" si="21"/>
        <v>0</v>
      </c>
      <c r="V83" s="12">
        <f t="shared" si="21"/>
        <v>0</v>
      </c>
      <c r="W83" s="12">
        <f t="shared" si="21"/>
        <v>0</v>
      </c>
      <c r="X83" s="12">
        <f t="shared" si="21"/>
        <v>0</v>
      </c>
      <c r="Y83" s="12">
        <f t="shared" si="21"/>
        <v>0</v>
      </c>
      <c r="Z83" s="12">
        <f t="shared" si="21"/>
        <v>0</v>
      </c>
      <c r="AA83" s="12">
        <f t="shared" si="21"/>
        <v>0</v>
      </c>
      <c r="AB83" s="12">
        <f t="shared" si="21"/>
        <v>4000005</v>
      </c>
      <c r="AC83" s="12">
        <f t="shared" si="21"/>
        <v>0</v>
      </c>
      <c r="AD83" s="12">
        <f t="shared" si="21"/>
        <v>0</v>
      </c>
      <c r="AE83" s="12">
        <f t="shared" si="21"/>
        <v>0</v>
      </c>
      <c r="AF83" s="12">
        <f t="shared" si="21"/>
        <v>0</v>
      </c>
      <c r="AG83" s="12">
        <f t="shared" si="21"/>
        <v>55561500</v>
      </c>
      <c r="AH83" s="12"/>
    </row>
    <row r="84" spans="1:34" s="7" customFormat="1" ht="40" customHeight="1" x14ac:dyDescent="0.25">
      <c r="A84" s="127" t="s">
        <v>154</v>
      </c>
      <c r="B84" s="127"/>
      <c r="C84" s="127"/>
      <c r="D84" s="127"/>
      <c r="E84" s="127"/>
      <c r="F84" s="127"/>
      <c r="G84" s="127"/>
      <c r="H84" s="12">
        <f t="shared" ref="H84" si="22">+H38+H49+H60+H75+H83</f>
        <v>5023968639.3000011</v>
      </c>
      <c r="I84" s="12">
        <f t="shared" ref="I84" si="23">+I38+I49+I60+I75+I83</f>
        <v>672489796.61000001</v>
      </c>
      <c r="J84" s="12">
        <f t="shared" ref="J84" si="24">+J38+J49+J60+J75+J83</f>
        <v>110502464.20999999</v>
      </c>
      <c r="K84" s="12">
        <f t="shared" ref="K84" si="25">+K38+K49+K60+K75+K83</f>
        <v>0</v>
      </c>
      <c r="L84" s="12">
        <f t="shared" ref="L84" si="26">+L38+L49+L60+L75+L83</f>
        <v>531742803.85000002</v>
      </c>
      <c r="M84" s="12">
        <f t="shared" ref="M84" si="27">+M38+M49+M60+M75+M83</f>
        <v>0</v>
      </c>
      <c r="N84" s="12">
        <f t="shared" ref="N84" si="28">+N38+N49+N60+N75+N83</f>
        <v>771206039</v>
      </c>
      <c r="O84" s="12">
        <f t="shared" ref="O84" si="29">+O38+O49+O60+O75+O83</f>
        <v>39288797</v>
      </c>
      <c r="P84" s="12">
        <f t="shared" ref="P84" si="30">+P38+P49+P60+P75+P83</f>
        <v>28653207</v>
      </c>
      <c r="Q84" s="12">
        <f t="shared" ref="Q84" si="31">+Q38+Q49+Q60+Q75+Q83</f>
        <v>141523099.19999999</v>
      </c>
      <c r="R84" s="12">
        <f t="shared" ref="R84" si="32">+R38+R49+R60+R75+R83</f>
        <v>32969993</v>
      </c>
      <c r="S84" s="12">
        <f t="shared" ref="S84" si="33">+S38+S49+S60+S75+S83</f>
        <v>62646476</v>
      </c>
      <c r="T84" s="12">
        <f t="shared" ref="T84" si="34">+T38+T49+T60+T75+T83</f>
        <v>38559192</v>
      </c>
      <c r="U84" s="12">
        <f t="shared" ref="U84" si="35">+U38+U49+U60+U75+U83</f>
        <v>0</v>
      </c>
      <c r="V84" s="12">
        <f t="shared" ref="V84" si="36">+V38+V49+V60+V75+V83</f>
        <v>12648382.4</v>
      </c>
      <c r="W84" s="12">
        <f t="shared" ref="W84" si="37">+W38+W49+W60+W75+W83</f>
        <v>242300.45</v>
      </c>
      <c r="X84" s="12">
        <f t="shared" ref="X84" si="38">+X38+X49+X60+X75+X83</f>
        <v>1437830.87</v>
      </c>
      <c r="Y84" s="12">
        <f t="shared" ref="Y84" si="39">+Y38+Y49+Y60+Y75+Y83</f>
        <v>0</v>
      </c>
      <c r="Z84" s="12">
        <f t="shared" ref="Z84" si="40">+Z38+Z49+Z60+Z75+Z83</f>
        <v>42597489.210000008</v>
      </c>
      <c r="AA84" s="12">
        <f t="shared" ref="AA84" si="41">+AA38+AA49+AA60+AA75+AA83</f>
        <v>892322.67</v>
      </c>
      <c r="AB84" s="12">
        <f t="shared" ref="AB84" si="42">+AB38+AB49+AB60+AB75+AB83</f>
        <v>93929670.270000011</v>
      </c>
      <c r="AC84" s="12">
        <f t="shared" ref="AC84" si="43">+AC38+AC49+AC60+AC75+AC83</f>
        <v>573252347.56999993</v>
      </c>
      <c r="AD84" s="12">
        <f t="shared" ref="AD84" si="44">+AD38+AD49+AD60+AD75+AD83</f>
        <v>0</v>
      </c>
      <c r="AE84" s="12">
        <f t="shared" ref="AE84" si="45">+AE38+AE49+AE60+AE75+AE83</f>
        <v>4195.49</v>
      </c>
      <c r="AF84" s="12">
        <f t="shared" ref="AF84" si="46">+AF38+AF49+AF60+AF75+AF83</f>
        <v>13813509.809999999</v>
      </c>
      <c r="AG84" s="12">
        <f t="shared" ref="AG84" si="47">+AG38+AG49+AG60+AG75+AG83</f>
        <v>1831813348.4199998</v>
      </c>
      <c r="AH84" s="12"/>
    </row>
    <row r="86" spans="1:34" ht="71" customHeight="1" x14ac:dyDescent="0.25">
      <c r="D86" s="102"/>
      <c r="H86" s="115">
        <v>5023968639.3000002</v>
      </c>
    </row>
    <row r="87" spans="1:34" ht="34" customHeight="1" x14ac:dyDescent="0.25">
      <c r="H87" s="92">
        <f>+H86-H84</f>
        <v>0</v>
      </c>
    </row>
    <row r="88" spans="1:34" ht="32" customHeight="1" x14ac:dyDescent="0.25">
      <c r="D88" s="92"/>
      <c r="H88" s="102"/>
    </row>
    <row r="89" spans="1:34" x14ac:dyDescent="0.25">
      <c r="D89" s="111"/>
      <c r="E89" s="112"/>
      <c r="F89" s="112"/>
      <c r="G89" s="112"/>
      <c r="H89" s="113"/>
    </row>
    <row r="90" spans="1:34" x14ac:dyDescent="0.25">
      <c r="D90" s="92"/>
    </row>
  </sheetData>
  <sheetProtection insertColumns="0" insertRows="0" deleteColumns="0" deleteRows="0" sort="0" autoFilter="0"/>
  <mergeCells count="143">
    <mergeCell ref="A84:G84"/>
    <mergeCell ref="W44:W45"/>
    <mergeCell ref="AB44:AB45"/>
    <mergeCell ref="J44:J45"/>
    <mergeCell ref="AE5:AE6"/>
    <mergeCell ref="A7:AH7"/>
    <mergeCell ref="A8:AH8"/>
    <mergeCell ref="B9:B14"/>
    <mergeCell ref="B15:D15"/>
    <mergeCell ref="B20:D20"/>
    <mergeCell ref="B22:D22"/>
    <mergeCell ref="B24:G24"/>
    <mergeCell ref="A21:A22"/>
    <mergeCell ref="A23:A24"/>
    <mergeCell ref="B33:D33"/>
    <mergeCell ref="B66:B67"/>
    <mergeCell ref="AC41:AC43"/>
    <mergeCell ref="AD41:AD43"/>
    <mergeCell ref="AE41:AE43"/>
    <mergeCell ref="AF41:AF43"/>
    <mergeCell ref="AG41:AG43"/>
    <mergeCell ref="AH9:AH15"/>
    <mergeCell ref="B34:B35"/>
    <mergeCell ref="AB41:AB43"/>
    <mergeCell ref="A1:AH1"/>
    <mergeCell ref="A2:AH2"/>
    <mergeCell ref="A3:AH3"/>
    <mergeCell ref="A4:G4"/>
    <mergeCell ref="H4:H6"/>
    <mergeCell ref="L5:AC5"/>
    <mergeCell ref="AF5:AF6"/>
    <mergeCell ref="C5:C6"/>
    <mergeCell ref="AH4:AH6"/>
    <mergeCell ref="K5:K6"/>
    <mergeCell ref="A5:A6"/>
    <mergeCell ref="I4:AG4"/>
    <mergeCell ref="AG5:AG6"/>
    <mergeCell ref="I5:I6"/>
    <mergeCell ref="D5:D6"/>
    <mergeCell ref="E5:E6"/>
    <mergeCell ref="B5:B6"/>
    <mergeCell ref="AD5:AD6"/>
    <mergeCell ref="F5:G5"/>
    <mergeCell ref="J5:J6"/>
    <mergeCell ref="A34:A37"/>
    <mergeCell ref="B37:G37"/>
    <mergeCell ref="A9:A15"/>
    <mergeCell ref="T41:T43"/>
    <mergeCell ref="S44:S45"/>
    <mergeCell ref="T44:T45"/>
    <mergeCell ref="Z44:Z45"/>
    <mergeCell ref="L41:L43"/>
    <mergeCell ref="M41:M43"/>
    <mergeCell ref="N41:N43"/>
    <mergeCell ref="B27:B29"/>
    <mergeCell ref="A16:A20"/>
    <mergeCell ref="B16:B19"/>
    <mergeCell ref="Q41:Q43"/>
    <mergeCell ref="R41:R43"/>
    <mergeCell ref="S41:S43"/>
    <mergeCell ref="AC44:AC45"/>
    <mergeCell ref="AD44:AD45"/>
    <mergeCell ref="AE44:AE45"/>
    <mergeCell ref="AF44:AF45"/>
    <mergeCell ref="AG44:AG45"/>
    <mergeCell ref="I44:I45"/>
    <mergeCell ref="K44:K45"/>
    <mergeCell ref="L44:L45"/>
    <mergeCell ref="M44:M45"/>
    <mergeCell ref="N44:N45"/>
    <mergeCell ref="O44:O45"/>
    <mergeCell ref="P44:P45"/>
    <mergeCell ref="Q44:Q45"/>
    <mergeCell ref="U44:U45"/>
    <mergeCell ref="V44:V45"/>
    <mergeCell ref="R44:R45"/>
    <mergeCell ref="A49:G49"/>
    <mergeCell ref="B48:G48"/>
    <mergeCell ref="A47:A48"/>
    <mergeCell ref="H41:H43"/>
    <mergeCell ref="H44:H45"/>
    <mergeCell ref="I41:I43"/>
    <mergeCell ref="K41:K43"/>
    <mergeCell ref="D44:D45"/>
    <mergeCell ref="D41:D43"/>
    <mergeCell ref="B82:G82"/>
    <mergeCell ref="A83:G83"/>
    <mergeCell ref="A69:A70"/>
    <mergeCell ref="B70:G70"/>
    <mergeCell ref="B72:G72"/>
    <mergeCell ref="A73:A74"/>
    <mergeCell ref="B74:G74"/>
    <mergeCell ref="A75:G75"/>
    <mergeCell ref="A76:AH76"/>
    <mergeCell ref="B78:B81"/>
    <mergeCell ref="A78:A82"/>
    <mergeCell ref="A71:A72"/>
    <mergeCell ref="AH16:AH20"/>
    <mergeCell ref="AH25:AH33"/>
    <mergeCell ref="A77:AH77"/>
    <mergeCell ref="AH23:AH24"/>
    <mergeCell ref="AH34:AH37"/>
    <mergeCell ref="AH41:AH46"/>
    <mergeCell ref="A39:AH39"/>
    <mergeCell ref="AH21:AH22"/>
    <mergeCell ref="B30:B31"/>
    <mergeCell ref="A25:A33"/>
    <mergeCell ref="B25:B26"/>
    <mergeCell ref="A38:G38"/>
    <mergeCell ref="A40:AH40"/>
    <mergeCell ref="A41:A46"/>
    <mergeCell ref="B46:G46"/>
    <mergeCell ref="O41:O43"/>
    <mergeCell ref="P41:P43"/>
    <mergeCell ref="B59:G59"/>
    <mergeCell ref="A61:AH61"/>
    <mergeCell ref="AH47:AH48"/>
    <mergeCell ref="C41:C43"/>
    <mergeCell ref="C44:C45"/>
    <mergeCell ref="J41:J43"/>
    <mergeCell ref="X44:X45"/>
    <mergeCell ref="AH66:AH68"/>
    <mergeCell ref="B68:G68"/>
    <mergeCell ref="A66:A68"/>
    <mergeCell ref="AH71:AH72"/>
    <mergeCell ref="AH69:AH70"/>
    <mergeCell ref="AH73:AH74"/>
    <mergeCell ref="A50:AH50"/>
    <mergeCell ref="A51:AH51"/>
    <mergeCell ref="A62:AH62"/>
    <mergeCell ref="B65:G65"/>
    <mergeCell ref="A63:A65"/>
    <mergeCell ref="A60:G60"/>
    <mergeCell ref="AH63:AH65"/>
    <mergeCell ref="AH52:AH53"/>
    <mergeCell ref="AH54:AH56"/>
    <mergeCell ref="AH57:AH59"/>
    <mergeCell ref="A54:A56"/>
    <mergeCell ref="B56:G56"/>
    <mergeCell ref="B53:D53"/>
    <mergeCell ref="A52:A53"/>
    <mergeCell ref="A57:A59"/>
    <mergeCell ref="B57:B58"/>
  </mergeCells>
  <phoneticPr fontId="3" type="noConversion"/>
  <printOptions horizontalCentered="1" verticalCentered="1"/>
  <pageMargins left="0.86614173228346458" right="0.78740157480314965" top="0" bottom="0.39370078740157483" header="0" footer="0"/>
  <pageSetup paperSize="5" scale="60" orientation="landscape" r:id="rId1"/>
  <headerFooter alignWithMargins="0">
    <oddFooter>&amp;CPOAI-2011    -   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POR EJES </vt:lpstr>
      <vt:lpstr>'CONSOLIDADO POR EJES '!Área_de_impresión</vt:lpstr>
      <vt:lpstr>'CONSOLIDADO POR EJES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COREI7</cp:lastModifiedBy>
  <cp:revision/>
  <cp:lastPrinted>2020-07-27T02:18:29Z</cp:lastPrinted>
  <dcterms:created xsi:type="dcterms:W3CDTF">2011-10-01T00:55:15Z</dcterms:created>
  <dcterms:modified xsi:type="dcterms:W3CDTF">2020-08-05T18:38:31Z</dcterms:modified>
  <cp:category/>
  <cp:contentStatus/>
</cp:coreProperties>
</file>