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EI7\Desktop\YURANY 2020\2020\POAI\2021\"/>
    </mc:Choice>
  </mc:AlternateContent>
  <bookViews>
    <workbookView xWindow="0" yWindow="0" windowWidth="19200" windowHeight="7300"/>
  </bookViews>
  <sheets>
    <sheet name="CONSOLIDADO POR EJES " sheetId="1" r:id="rId1"/>
    <sheet name="Hoja1" sheetId="2" r:id="rId2"/>
  </sheets>
  <definedNames>
    <definedName name="_xlnm._FilterDatabase" localSheetId="0" hidden="1">'CONSOLIDADO POR EJES '!#REF!</definedName>
    <definedName name="_xlnm.Print_Area" localSheetId="0">'CONSOLIDADO POR EJES '!$A$1:$P$98</definedName>
    <definedName name="_xlnm.Print_Titles" localSheetId="0">'CONSOLIDADO POR EJES 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3" i="1" l="1"/>
  <c r="E31" i="1"/>
  <c r="E94" i="1"/>
  <c r="O40" i="1" l="1"/>
  <c r="O39" i="1"/>
  <c r="O38" i="1"/>
  <c r="O36" i="1"/>
  <c r="O35" i="1"/>
  <c r="O34" i="1"/>
  <c r="O33" i="1"/>
  <c r="O32" i="1"/>
  <c r="O31" i="1"/>
  <c r="O30" i="1"/>
  <c r="O29" i="1"/>
  <c r="O27" i="1"/>
  <c r="O21" i="1"/>
  <c r="O22" i="1"/>
  <c r="O23" i="1"/>
  <c r="O12" i="1"/>
  <c r="O13" i="1"/>
  <c r="O14" i="1"/>
  <c r="O15" i="1"/>
  <c r="O16" i="1"/>
  <c r="O17" i="1"/>
  <c r="O18" i="1"/>
  <c r="O64" i="1" l="1"/>
  <c r="O63" i="1"/>
  <c r="O71" i="1" l="1"/>
  <c r="O72" i="1"/>
  <c r="O73" i="1"/>
  <c r="O74" i="1"/>
  <c r="O95" i="1" l="1"/>
  <c r="O94" i="1"/>
  <c r="O93" i="1"/>
  <c r="O92" i="1"/>
  <c r="O91" i="1"/>
  <c r="O90" i="1"/>
  <c r="O48" i="1"/>
  <c r="O45" i="1"/>
  <c r="N96" i="1" l="1"/>
  <c r="N97" i="1" s="1"/>
  <c r="M96" i="1"/>
  <c r="M97" i="1" s="1"/>
  <c r="L96" i="1"/>
  <c r="L97" i="1" s="1"/>
  <c r="K96" i="1"/>
  <c r="K97" i="1" s="1"/>
  <c r="J96" i="1"/>
  <c r="J97" i="1" s="1"/>
  <c r="I96" i="1"/>
  <c r="I97" i="1" s="1"/>
  <c r="H96" i="1"/>
  <c r="H97" i="1" s="1"/>
  <c r="G96" i="1"/>
  <c r="G97" i="1" s="1"/>
  <c r="E96" i="1"/>
  <c r="E97" i="1" s="1"/>
  <c r="N85" i="1"/>
  <c r="M85" i="1"/>
  <c r="L85" i="1"/>
  <c r="K85" i="1"/>
  <c r="J85" i="1"/>
  <c r="I85" i="1"/>
  <c r="H85" i="1"/>
  <c r="G85" i="1"/>
  <c r="F85" i="1"/>
  <c r="E85" i="1"/>
  <c r="E82" i="1"/>
  <c r="G82" i="1"/>
  <c r="H82" i="1"/>
  <c r="I82" i="1"/>
  <c r="J82" i="1"/>
  <c r="K82" i="1"/>
  <c r="L82" i="1"/>
  <c r="M82" i="1"/>
  <c r="N82" i="1"/>
  <c r="F82" i="1"/>
  <c r="F79" i="1"/>
  <c r="G79" i="1"/>
  <c r="H79" i="1"/>
  <c r="I79" i="1"/>
  <c r="J79" i="1"/>
  <c r="K79" i="1"/>
  <c r="L79" i="1"/>
  <c r="M79" i="1"/>
  <c r="N79" i="1"/>
  <c r="E79" i="1"/>
  <c r="F77" i="1"/>
  <c r="G77" i="1"/>
  <c r="H77" i="1"/>
  <c r="I77" i="1"/>
  <c r="J77" i="1"/>
  <c r="K77" i="1"/>
  <c r="L77" i="1"/>
  <c r="M77" i="1"/>
  <c r="N77" i="1"/>
  <c r="E77" i="1"/>
  <c r="N75" i="1"/>
  <c r="M75" i="1"/>
  <c r="L75" i="1"/>
  <c r="K75" i="1"/>
  <c r="J75" i="1"/>
  <c r="I75" i="1"/>
  <c r="G75" i="1"/>
  <c r="F75" i="1"/>
  <c r="E75" i="1"/>
  <c r="F65" i="1"/>
  <c r="G65" i="1"/>
  <c r="H65" i="1"/>
  <c r="I65" i="1"/>
  <c r="J65" i="1"/>
  <c r="K65" i="1"/>
  <c r="L65" i="1"/>
  <c r="M65" i="1"/>
  <c r="N65" i="1"/>
  <c r="O65" i="1"/>
  <c r="E65" i="1"/>
  <c r="F62" i="1"/>
  <c r="G62" i="1"/>
  <c r="H62" i="1"/>
  <c r="I62" i="1"/>
  <c r="J62" i="1"/>
  <c r="K62" i="1"/>
  <c r="L62" i="1"/>
  <c r="M62" i="1"/>
  <c r="N62" i="1"/>
  <c r="E62" i="1"/>
  <c r="F59" i="1"/>
  <c r="G59" i="1"/>
  <c r="H59" i="1"/>
  <c r="I59" i="1"/>
  <c r="J59" i="1"/>
  <c r="K59" i="1"/>
  <c r="L59" i="1"/>
  <c r="M59" i="1"/>
  <c r="N59" i="1"/>
  <c r="E59" i="1"/>
  <c r="F54" i="1"/>
  <c r="G54" i="1"/>
  <c r="H54" i="1"/>
  <c r="I54" i="1"/>
  <c r="J54" i="1"/>
  <c r="K54" i="1"/>
  <c r="L54" i="1"/>
  <c r="M54" i="1"/>
  <c r="N54" i="1"/>
  <c r="E54" i="1"/>
  <c r="F50" i="1"/>
  <c r="G50" i="1"/>
  <c r="H50" i="1"/>
  <c r="I50" i="1"/>
  <c r="J50" i="1"/>
  <c r="K50" i="1"/>
  <c r="L50" i="1"/>
  <c r="M50" i="1"/>
  <c r="N50" i="1"/>
  <c r="N55" i="1" s="1"/>
  <c r="O50" i="1"/>
  <c r="E50" i="1"/>
  <c r="F41" i="1"/>
  <c r="G41" i="1"/>
  <c r="H41" i="1"/>
  <c r="I41" i="1"/>
  <c r="J41" i="1"/>
  <c r="K41" i="1"/>
  <c r="L41" i="1"/>
  <c r="M41" i="1"/>
  <c r="N41" i="1"/>
  <c r="E41" i="1"/>
  <c r="F37" i="1"/>
  <c r="G37" i="1"/>
  <c r="H37" i="1"/>
  <c r="I37" i="1"/>
  <c r="J37" i="1"/>
  <c r="K37" i="1"/>
  <c r="L37" i="1"/>
  <c r="M37" i="1"/>
  <c r="N37" i="1"/>
  <c r="E37" i="1"/>
  <c r="F28" i="1"/>
  <c r="G28" i="1"/>
  <c r="H28" i="1"/>
  <c r="I28" i="1"/>
  <c r="J28" i="1"/>
  <c r="K28" i="1"/>
  <c r="L28" i="1"/>
  <c r="M28" i="1"/>
  <c r="N28" i="1"/>
  <c r="E28" i="1"/>
  <c r="F26" i="1"/>
  <c r="G26" i="1"/>
  <c r="H26" i="1"/>
  <c r="I26" i="1"/>
  <c r="J26" i="1"/>
  <c r="K26" i="1"/>
  <c r="L26" i="1"/>
  <c r="M26" i="1"/>
  <c r="N26" i="1"/>
  <c r="E26" i="1"/>
  <c r="F24" i="1"/>
  <c r="G24" i="1"/>
  <c r="H24" i="1"/>
  <c r="I24" i="1"/>
  <c r="J24" i="1"/>
  <c r="K24" i="1"/>
  <c r="L24" i="1"/>
  <c r="M24" i="1"/>
  <c r="N24" i="1"/>
  <c r="E24" i="1"/>
  <c r="F19" i="1"/>
  <c r="G19" i="1"/>
  <c r="H19" i="1"/>
  <c r="I19" i="1"/>
  <c r="J19" i="1"/>
  <c r="K19" i="1"/>
  <c r="L19" i="1"/>
  <c r="M19" i="1"/>
  <c r="N19" i="1"/>
  <c r="E19" i="1"/>
  <c r="J55" i="1" l="1"/>
  <c r="G55" i="1"/>
  <c r="M55" i="1"/>
  <c r="L66" i="1"/>
  <c r="N66" i="1"/>
  <c r="K66" i="1"/>
  <c r="G66" i="1"/>
  <c r="M66" i="1"/>
  <c r="J66" i="1"/>
  <c r="K55" i="1"/>
  <c r="G86" i="1"/>
  <c r="M42" i="1"/>
  <c r="H55" i="1"/>
  <c r="H66" i="1"/>
  <c r="K86" i="1"/>
  <c r="I66" i="1"/>
  <c r="J86" i="1"/>
  <c r="L42" i="1"/>
  <c r="L55" i="1"/>
  <c r="L86" i="1"/>
  <c r="M86" i="1"/>
  <c r="N86" i="1"/>
  <c r="J42" i="1"/>
  <c r="F55" i="1"/>
  <c r="E66" i="1"/>
  <c r="E86" i="1"/>
  <c r="F86" i="1"/>
  <c r="I86" i="1"/>
  <c r="F66" i="1"/>
  <c r="I55" i="1"/>
  <c r="E55" i="1"/>
  <c r="F42" i="1"/>
  <c r="O41" i="1"/>
  <c r="H42" i="1"/>
  <c r="N42" i="1"/>
  <c r="G42" i="1"/>
  <c r="K42" i="1"/>
  <c r="E42" i="1"/>
  <c r="I42" i="1"/>
  <c r="L98" i="1" l="1"/>
  <c r="M98" i="1"/>
  <c r="G98" i="1"/>
  <c r="K98" i="1"/>
  <c r="N98" i="1"/>
  <c r="J98" i="1"/>
  <c r="I98" i="1"/>
  <c r="E98" i="1"/>
  <c r="O70" i="1" l="1"/>
  <c r="O20" i="1"/>
  <c r="H75" i="1" l="1"/>
  <c r="H86" i="1" s="1"/>
  <c r="H98" i="1" s="1"/>
  <c r="O89" i="1"/>
  <c r="O96" i="1" s="1"/>
  <c r="O97" i="1" s="1"/>
  <c r="F96" i="1"/>
  <c r="F97" i="1" s="1"/>
  <c r="F98" i="1" s="1"/>
  <c r="O24" i="1"/>
  <c r="O37" i="1"/>
  <c r="O53" i="1"/>
  <c r="O52" i="1"/>
  <c r="O51" i="1"/>
  <c r="O54" i="1" l="1"/>
  <c r="O55" i="1" s="1"/>
  <c r="O61" i="1"/>
  <c r="O60" i="1" l="1"/>
  <c r="O62" i="1" s="1"/>
  <c r="O58" i="1"/>
  <c r="O59" i="1" s="1"/>
  <c r="O66" i="1" l="1"/>
  <c r="O81" i="1"/>
  <c r="O80" i="1"/>
  <c r="O84" i="1"/>
  <c r="O83" i="1"/>
  <c r="O85" i="1" s="1"/>
  <c r="O78" i="1"/>
  <c r="O79" i="1" s="1"/>
  <c r="O76" i="1"/>
  <c r="O77" i="1" s="1"/>
  <c r="O11" i="1"/>
  <c r="O82" i="1" l="1"/>
  <c r="O19" i="1" l="1"/>
  <c r="O25" i="1"/>
  <c r="O26" i="1" s="1"/>
  <c r="O69" i="1" l="1"/>
  <c r="O75" i="1" l="1"/>
  <c r="O86" i="1" s="1"/>
  <c r="O28" i="1"/>
  <c r="O42" i="1" s="1"/>
  <c r="O98" i="1" l="1"/>
</calcChain>
</file>

<file path=xl/sharedStrings.xml><?xml version="1.0" encoding="utf-8"?>
<sst xmlns="http://schemas.openxmlformats.org/spreadsheetml/2006/main" count="217" uniqueCount="201">
  <si>
    <t>APROPIACION</t>
  </si>
  <si>
    <t>PROGRAMA</t>
  </si>
  <si>
    <t>PROYECTOS</t>
  </si>
  <si>
    <t>RECURSOS PROPIOS</t>
  </si>
  <si>
    <t>S. G. P</t>
  </si>
  <si>
    <t>MUNICIPIO CARMEN DE APICALÁ</t>
  </si>
  <si>
    <t xml:space="preserve">   FUENTES DE FINANCIACION DEL MUNICIPIO</t>
  </si>
  <si>
    <t>SECTOR</t>
  </si>
  <si>
    <t>Apoyo a la implementación de estrategias para garantizar cobertura en el Municipio Carmen de Apicala</t>
  </si>
  <si>
    <t>Fortalecimiento a la infraestructura fisica y tecnologica de las Instituciones Educativas del Municipio Carmen de Apicala</t>
  </si>
  <si>
    <t>Fortalecimiento al acceso de la educación superior en el Municipio Carmen de Apicalá</t>
  </si>
  <si>
    <t>Apoyo integral a las actividades fisicas, deportivas y recreativas en el Municipio Carmen de Apicala</t>
  </si>
  <si>
    <t>Apoyo integral a las expresiones artisticas y culturales en el Municipio Carmen de Apicala</t>
  </si>
  <si>
    <t>TOTAL SECTOR CULTURA</t>
  </si>
  <si>
    <t xml:space="preserve"> TOTAL SECTOR EDUCACION</t>
  </si>
  <si>
    <t xml:space="preserve"> TOTAL SECTOR SALUD</t>
  </si>
  <si>
    <t xml:space="preserve"> TOTAL SECTOR DEPORTE</t>
  </si>
  <si>
    <t>Apoyo a la atención integral a la población en situación de vulnerabilidad del Municipio Carmen de Apicalá</t>
  </si>
  <si>
    <t>TOTAL SECTOR INCLUSION SOCIAL</t>
  </si>
  <si>
    <t>TOTAL SECTOR JUSTICIA DEL DERECHO Y GOBIERNO TERRITORIAL</t>
  </si>
  <si>
    <t>TOTAL EJE 1: POR UN CARMEN CON EQUIDAD SOCIAL</t>
  </si>
  <si>
    <t>EJE ESTRATEGICO 2 : POR UN TERRITORIO AMBIENTAL CONSERVADO</t>
  </si>
  <si>
    <t>TOTAL SECTOR AMBIENTE Y DESARROLLO SOSTENIBLE</t>
  </si>
  <si>
    <t>TOTAL SECTOR GOBIERNO TERRITORIAL</t>
  </si>
  <si>
    <t>DIMENSION AMBIENTAL</t>
  </si>
  <si>
    <t>DIMENSION ECONÓMICA</t>
  </si>
  <si>
    <t>EJE ESTRATEGICO 3 : POR UN FUTURO CON DESARROLLO ECONÓMICO</t>
  </si>
  <si>
    <t>TOTAL EJE 2: POR UN TERRITORIO AMBIENTAL CONSERVADO</t>
  </si>
  <si>
    <t>TOTAL SECTOR AGRICULTURA Y DESARROLLO RURAL</t>
  </si>
  <si>
    <t>TOTAL SECTOR COMERCIO, INDUSTRIA, TURISMO Y TRABAJO</t>
  </si>
  <si>
    <t>TOTAL SECTOR TECNOLOGIAS DE LA INFORMACION Y COMUNICACIÓN</t>
  </si>
  <si>
    <t>TOTAL EJE 3: POR UN FUTURO CON DESARROLLO ECONÓMICO</t>
  </si>
  <si>
    <t>DIMENSION FISICA</t>
  </si>
  <si>
    <t>EJE ESTRATEGICO 4 : POR UN TERRITORIO CON PLANEACIÓN PARA EL DESARROLLO COMPETITIVO</t>
  </si>
  <si>
    <t>TOTAL SECTOR VIVIENDA</t>
  </si>
  <si>
    <t>TOTAL SECTOR MINAS Y ENERGIA</t>
  </si>
  <si>
    <t>TOTAL SECTOR MINERO</t>
  </si>
  <si>
    <t>TOTAL SECTOR TRANSPORTE</t>
  </si>
  <si>
    <t>TOTAL EJE 4: POR UN TERRITORIO CON PLANEACIÓN PARA EL DESARROLLO COMPETITIVO</t>
  </si>
  <si>
    <t>DIMENSION INSTITUCIONAL</t>
  </si>
  <si>
    <t>EJE ESTRATEGICO 5 : POR UNA ADMINISTRACION DE CALIDAD</t>
  </si>
  <si>
    <t>TOTAL LINEA ESTRATEGICA 5: POR UNA ADMINISTRACION DE CALIDAD</t>
  </si>
  <si>
    <t>Apoyo integral en la atención del adulto mayor del Municipio Carmen de Apicalá</t>
  </si>
  <si>
    <t xml:space="preserve">Mejoramiento de las condiciones de seguridad y convivencia ciudadana como elemento constructor de paz en el Carmen de Apicalá </t>
  </si>
  <si>
    <t>Fortalecimiento de la participación comunitaria en el Municipio Carmen de Apicalá</t>
  </si>
  <si>
    <t>Fortalecimiento al sistema de prevención y atención de emergencias y desastres en el Municipio Carmen de Apicalá</t>
  </si>
  <si>
    <t>Fortalecimiento integral al desarrollo turistico y competitivo del Carmen de Apicalá</t>
  </si>
  <si>
    <t>Apoyo al fortalecimiento institucional de la inversión pública del Municipio Carmen de Apicala</t>
  </si>
  <si>
    <t>SECRETARIA DE EDUCACION, CULTURA Y DEPORTE</t>
  </si>
  <si>
    <t>SECRETARIA DE DESARROLLO Y BIENESTAR SOCIAL</t>
  </si>
  <si>
    <t>SECRETARIA GENERAL Y DE GOBIERNO</t>
  </si>
  <si>
    <t>SECRETARIA GENERAL Y DE GOBIERNO - UMATA</t>
  </si>
  <si>
    <t>SECRETARIA DE PLANEACION, INFRAESTRUCTURA Y TICS</t>
  </si>
  <si>
    <t>TOTAL SECTOR FORTALECIMIENTO INSTITUCIONAL</t>
  </si>
  <si>
    <t>Fortalecimiento del servicio educativo mediante el programa de calidad educativa en el Municipio Carmen de Apicalá</t>
  </si>
  <si>
    <t>APSB</t>
  </si>
  <si>
    <t>SALUD</t>
  </si>
  <si>
    <t>Apoyo a la permanencia con la implementación de alimentación escolar en el Municipio Carmen de Apicala</t>
  </si>
  <si>
    <t>Desarrollo de acciones para garantizar los derechos de los NNAJ y sus familias en el Municipio Carmen de Apicalá</t>
  </si>
  <si>
    <t>Desarrollo de acciones para la sostenibilidad y protección de ecosistemas estrategicos en el Municipio Carmen de Apicalá</t>
  </si>
  <si>
    <t>Implementación de estrategias para el ordenamiento e información ambiental en el Carmen de Apicalá</t>
  </si>
  <si>
    <t>Mejoramiento de las condiciones socioeconómicas de la población rural como elemento generador de diversidad productiva y transformación del campo en el Municipio Carmen de Apicalá</t>
  </si>
  <si>
    <t>LIBRE INVERSION</t>
  </si>
  <si>
    <t>Mejoramiento de las condiciones de acceso a la infraestructura tic para el desarrollo de habilidades en el uso y apropiación de las herramientas tecnológicas en el Municipio Carmen de Apicalá</t>
  </si>
  <si>
    <t>Construcción y/o mejoramiento de vivienda digna y habitable en el Carmen de Apicalá</t>
  </si>
  <si>
    <t>Construcción, ampliación y mejoramiento del sistema de acueducto y alcantarillado del Municipio Carmen de Apicalá</t>
  </si>
  <si>
    <t>Apoyo para el mejoramiento de la gestión integral de residuos sólidos en el Municipio Carmen de Apicalá</t>
  </si>
  <si>
    <t>Mejoramiento de la eficiencia y la oportunidad en la prestación de los servicios públicos del Carmen de Apicalá</t>
  </si>
  <si>
    <t>Apoyo para dinamizar de manera integral la consolidación productiva del sector minero en el Carmen de Apicalá</t>
  </si>
  <si>
    <t>Mejoramiento de la movilidad vial como elemento generador de desarrollo economico del Municipio Carmen de Apicalá</t>
  </si>
  <si>
    <t>Construccion, mejoramiento y adecuación del equipamiento municipal del Carmen de Apicalá</t>
  </si>
  <si>
    <t>Apoyo integral en la atención a la población en situación de discapacidad del Carmen de Apicalá</t>
  </si>
  <si>
    <t>Atención integral a la población afectada dentro del marco de la emergencia COVID 19 del Municipio Carmen de Apicalá - Tolima</t>
  </si>
  <si>
    <t>Desarrollo de acciones para garantizar los derechos de la juventud del Municipio Carmen de Apicalá</t>
  </si>
  <si>
    <t>Fortalecimiento de la atención integral para garantizar los derechos a la población de la primera infancia e infancia y adolescencia en el municipio Carmen de Apicalá</t>
  </si>
  <si>
    <t>Fortalecimiento integral de la salud pública en el Municipio Carmen de Apicalá</t>
  </si>
  <si>
    <t>Ampliación de la cobertura y vigilancia de las acciones de aseguramiento en salud del municipio Carmen de Apicalá</t>
  </si>
  <si>
    <t>Fortalecimiento al programa de la Mujer y equidad de género en el Municipio Carmen de Apicalá</t>
  </si>
  <si>
    <t>Implementación y evaluación del Modelo Integrado de Planeación y Gestión MIPG para el mejoramiento intregral del Municipio Carmen de Apicalá</t>
  </si>
  <si>
    <t>TOTAL PRESUPUESTO DE INVERSION</t>
  </si>
  <si>
    <t>SECRETARIA PLANEACION, INFRAESTRUCTURA Y TICS</t>
  </si>
  <si>
    <t>Asistencia, atención y reparación integral a las victimas del Municipio Carmen de Apicalá</t>
  </si>
  <si>
    <t>Apoyo a los procesos de integracion comercial y competitivo como generación de empleo en el Carmen de Apicalá</t>
  </si>
  <si>
    <t>Apoyo a la permanencia con la implementación de transporte escolar en el Municipio Carmen de Apicala</t>
  </si>
  <si>
    <t>Fortalecimiento de la gestión tributaria y financiera del Municipio Carmen de Apicalá</t>
  </si>
  <si>
    <t>Modernización y fortalecimiento del ciclo de la gestión pública en el Municipio Carmen de Apicalá</t>
  </si>
  <si>
    <t>Fortalecimiento integral a la prestación de servicios de la PPNA del Municipio Carmen de Apicalá</t>
  </si>
  <si>
    <t>Fortalecimiento intregal a la prestación de servicios en salud del Municipio Carmen de Apicalá</t>
  </si>
  <si>
    <t>Fortalecimiento de la estrategia de Gobierno en línea del Municipio Carmen de Apicalá</t>
  </si>
  <si>
    <t>SECRETARIA DE SALUD</t>
  </si>
  <si>
    <t>OTROS (CRED. COFINAN. ESTAMPILLA)</t>
  </si>
  <si>
    <t>RECURSOS DEPARTAMENTALES</t>
  </si>
  <si>
    <t>Ampliación, mejoramiento y optimización de alcantarillado</t>
  </si>
  <si>
    <t>Subsidios servicio AA</t>
  </si>
  <si>
    <t>Implementación PGIRS</t>
  </si>
  <si>
    <t>Ampliación, mejoramiento y optimización de acueductos</t>
  </si>
  <si>
    <t>Subsidio servicio Aseo</t>
  </si>
  <si>
    <t>Deporte y recreación</t>
  </si>
  <si>
    <t>EDUCACION, CULTURA Y DEPORTE</t>
  </si>
  <si>
    <t>FONPET</t>
  </si>
  <si>
    <t>PRIMERA INFANCIA</t>
  </si>
  <si>
    <t>Gratuidad educativa en instituciones oficiales</t>
  </si>
  <si>
    <t>Subsidio servicios públicos instiuciones oficiales (AAA)</t>
  </si>
  <si>
    <t>Trasnporte escolar</t>
  </si>
  <si>
    <t>Alimentación escolar</t>
  </si>
  <si>
    <t xml:space="preserve">Infraestructura física </t>
  </si>
  <si>
    <t xml:space="preserve">Dotación Instituciones Educativas Oficiales urbanas y rurales </t>
  </si>
  <si>
    <t xml:space="preserve">Incentivo mejor bachiller y población victima del conflicti armado </t>
  </si>
  <si>
    <t>Mejoramiento de vivienda</t>
  </si>
  <si>
    <t>Mantenimiento redes de energía y alumbrado público</t>
  </si>
  <si>
    <t>Apoyo sector minero</t>
  </si>
  <si>
    <t>Equipamiento Municipal - espacio público</t>
  </si>
  <si>
    <t>Equipamiento Municipal - Remodelación palacio municipal</t>
  </si>
  <si>
    <t>Construcción y mantenimiento de vías urbanas y rurales</t>
  </si>
  <si>
    <t>Planes de tránsito, capacitación, prevención, adq. combustible</t>
  </si>
  <si>
    <t>Desarrollo agropecuario</t>
  </si>
  <si>
    <t>Desarrollo turistico y competitivo</t>
  </si>
  <si>
    <t>FONDOS</t>
  </si>
  <si>
    <t>Prevención y atención incendios y calamidades (Bomberos)</t>
  </si>
  <si>
    <t>Implementación de actividades para el Fondo de Gestión del Riesgo</t>
  </si>
  <si>
    <t>Implementación del plan de gestión del riesgo de desastres y estrategia para la respuesta a emergencias</t>
  </si>
  <si>
    <t>Apoyo a la formulación y estructuración de proyectos</t>
  </si>
  <si>
    <t>Seguimiento al Plan de Desarrollo</t>
  </si>
  <si>
    <t>Consejo Territorial de Planeación - CTP</t>
  </si>
  <si>
    <t>Estratificación</t>
  </si>
  <si>
    <t xml:space="preserve">Familias en acción </t>
  </si>
  <si>
    <t>Apoyo nutricional a familias afectadas</t>
  </si>
  <si>
    <t>Salud pública</t>
  </si>
  <si>
    <t>Gestión tributaria y financiera</t>
  </si>
  <si>
    <t>Apoyo a la gestión de la fuerza pública</t>
  </si>
  <si>
    <t>Fomentar la participación de la ciudadania</t>
  </si>
  <si>
    <t>Población victima del conflicto</t>
  </si>
  <si>
    <t>LIBRE DESTINACION 42%</t>
  </si>
  <si>
    <t>SIN SITUACION DE FONDOS SALUD</t>
  </si>
  <si>
    <t>Atención integral al adulto mayor</t>
  </si>
  <si>
    <t>Poblacion en situación de discapacidad atendida</t>
  </si>
  <si>
    <t>Equidad de genero</t>
  </si>
  <si>
    <t>Primera infancia, infancia y adolescencia</t>
  </si>
  <si>
    <t>Juventudes</t>
  </si>
  <si>
    <t>Modernización administrativa</t>
  </si>
  <si>
    <t>Fortalecimiento de las expresiones artisticas y culturales</t>
  </si>
  <si>
    <t>Fortalecimiento al regimen subsidiado</t>
  </si>
  <si>
    <t>Prestación de servicios</t>
  </si>
  <si>
    <t>Protección y conservación ambiental</t>
  </si>
  <si>
    <t>DEPENDENCIA RESPONSABLE</t>
  </si>
  <si>
    <t>SECRETARIA DE HACIENDA Y TESORERIA</t>
  </si>
  <si>
    <t>Transporte esctudiantes universitarios</t>
  </si>
  <si>
    <t>22. EDUCACION</t>
  </si>
  <si>
    <t>19. SALUD Y PROTECCION SOCIAL</t>
  </si>
  <si>
    <t>A. DIMENSION SOCIAL</t>
  </si>
  <si>
    <t>A.1. EJE ESTRATEGICO 1 : POR UN CARMEN CON EQUIDAD SOCIAL</t>
  </si>
  <si>
    <t>Servicios tecnologicos</t>
  </si>
  <si>
    <t>Servicio gestión para un comercio competitvo y generación de empleo</t>
  </si>
  <si>
    <t>43. DEPORTE</t>
  </si>
  <si>
    <t>33. CULTURA</t>
  </si>
  <si>
    <t>41. INCLUSION SOCIAL</t>
  </si>
  <si>
    <t>12. JUSTICIA DEL DERECHO Y GOBIERNO TERRITORIAL</t>
  </si>
  <si>
    <t>32. AMBIENTE Y DESARROLLO SOSTENIBLE</t>
  </si>
  <si>
    <t>45. GOBIERNO TERRITORIAL</t>
  </si>
  <si>
    <t>17. AGRICULTURA Y DESARROLLO RURAL</t>
  </si>
  <si>
    <t>35. COMERCIO, INDUSTRIA, TURISMO Y TRABAJO</t>
  </si>
  <si>
    <t>23.TECNOLOGIAS DE LA INFORMACION Y COMUNICACIÓN</t>
  </si>
  <si>
    <t>21. MINAS Y ENERGÍA</t>
  </si>
  <si>
    <t>24. TRANSPORTE</t>
  </si>
  <si>
    <t>40. VIVIENDA</t>
  </si>
  <si>
    <t>1903 - 1905 - 1906 - Salud con eficiencia</t>
  </si>
  <si>
    <t>2201 - 2202 - Todos a educarnos con calidad</t>
  </si>
  <si>
    <t>4301 - Deporte y recreación por un bienestar social</t>
  </si>
  <si>
    <t>3301 - La cultura y arte nos transforma</t>
  </si>
  <si>
    <t>4103 - Inclusión social y productiva para la población en situación de vulnerabilidad</t>
  </si>
  <si>
    <t>4104 - Atención integral de la población en situación permanente de desprotección social y/o familiar</t>
  </si>
  <si>
    <t>4102 - Desarrollo intergal de niños, niñas, adolescentes y sus familias</t>
  </si>
  <si>
    <t>4101 - Atención, asistencia y reparación integral a las víctimas</t>
  </si>
  <si>
    <t>4501 - Por una seguridad y convivencia armonica</t>
  </si>
  <si>
    <t>4502 - Por una participación comunitaria más activa</t>
  </si>
  <si>
    <t>3203 - Gestión integral del recurso hídrico</t>
  </si>
  <si>
    <t>3205 - Ordenamiento ambiental territorial</t>
  </si>
  <si>
    <t>3204 - Gestión de la información y el conocimiento ambiental</t>
  </si>
  <si>
    <t>3206 - Gestión del cambio climático para un desarrollo bajo en carbono y resiliente al clima</t>
  </si>
  <si>
    <t xml:space="preserve">4503 - Prevención y atención de desastres y emergencias </t>
  </si>
  <si>
    <t>1702 - 1703 - 1704 - 1706 - 1707 - 1708 - 1709 - Por un sector agropecuario competitivo e innovador</t>
  </si>
  <si>
    <t>3502 - Por un Carmen de Apicalá turistica y productiva</t>
  </si>
  <si>
    <t>3601 - 3602 - 3603 - 3604 - Por un comercio competitivo y de oportunidades</t>
  </si>
  <si>
    <t>2301 - 2302 - Por un municipio con acceso a las tecnologías de la información y comunicación</t>
  </si>
  <si>
    <t>4001 - Por una vivienda digna y habitable</t>
  </si>
  <si>
    <t>4003 - Por un servicio de acueducto y saneamiento básico de calidad</t>
  </si>
  <si>
    <t>2101 - 2102 - Por unos servicios públicos para todos</t>
  </si>
  <si>
    <t xml:space="preserve">2104 - Consolidación productiva del sector minero </t>
  </si>
  <si>
    <t>2402 - 2409 - Por unas vías transitables y seguras</t>
  </si>
  <si>
    <t>4002 - Por una infraestructura ordenada y visionaria</t>
  </si>
  <si>
    <t>21. MINERO</t>
  </si>
  <si>
    <t>45. FORTALECIMIENTO INSTITUCIONAL</t>
  </si>
  <si>
    <t>4599 - Fortalecimiento de la gestión y dirección de la administración pública territorial</t>
  </si>
  <si>
    <t>3201 - 3202 - Por la coonservación sostenible de los ecosistemas</t>
  </si>
  <si>
    <t>Servicios de salud</t>
  </si>
  <si>
    <t xml:space="preserve">Sostenibilidad y protección </t>
  </si>
  <si>
    <t>MIPG</t>
  </si>
  <si>
    <t>Derechos de NNAJ</t>
  </si>
  <si>
    <t>Gobierno en línea</t>
  </si>
  <si>
    <t>GOBIERNO DE GESTIÓN, HONESTIDAD Y DESARROLLO SOCIAL 2020 - 2023</t>
  </si>
  <si>
    <t xml:space="preserve">  PLAN OPERATIVO ANUAL DE INVERSIONES - POAI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</si>
</sst>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(* #,##0.00_);_(* \(#,##0.00\);_(* &quot;-&quot;??_);_(@_)"/>
    <numFmt numFmtId="165" formatCode="#,##0.000"/>
    <numFmt numFmtId="166" formatCode="_(* #,##0.0_);_(* \(#,##0.0\);_(* &quot;-&quot;??_);_(@_)"/>
    <numFmt numFmtId="167" formatCode="_-* #,##0.00_-;\-* #,##0.00_-;_-* &quot;-&quot;_-;_-@_-"/>
  </numFmts>
  <fonts count="26" x14ac:knownFonts="1"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23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b/>
      <sz val="10"/>
      <color indexed="23"/>
      <name val="Arial Narrow"/>
      <family val="2"/>
    </font>
    <font>
      <sz val="12"/>
      <color indexed="8"/>
      <name val="Arial Narrow"/>
      <family val="2"/>
    </font>
    <font>
      <sz val="10"/>
      <color theme="7" tint="-0.249977111117893"/>
      <name val="Arial Narrow"/>
      <family val="2"/>
    </font>
    <font>
      <b/>
      <sz val="12"/>
      <color rgb="FF000000"/>
      <name val="Arial"/>
      <family val="2"/>
    </font>
    <font>
      <b/>
      <sz val="12"/>
      <color indexed="23"/>
      <name val="Arial Narrow"/>
      <family val="2"/>
    </font>
    <font>
      <sz val="12"/>
      <name val="Arial Narrow"/>
      <family val="2"/>
    </font>
    <font>
      <sz val="12"/>
      <color indexed="23"/>
      <name val="Arial Narrow"/>
      <family val="2"/>
    </font>
  </fonts>
  <fills count="20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9" fillId="19" borderId="0" xfId="0" applyNumberFormat="1" applyFont="1" applyFill="1" applyAlignment="1">
      <alignment vertical="center"/>
    </xf>
    <xf numFmtId="0" fontId="9" fillId="19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2" fillId="0" borderId="2" xfId="0" applyNumberFormat="1" applyFont="1" applyBorder="1" applyAlignment="1">
      <alignment horizontal="center" vertical="center" wrapText="1"/>
    </xf>
    <xf numFmtId="164" fontId="2" fillId="19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10" fillId="19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19" borderId="0" xfId="0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15" fillId="16" borderId="2" xfId="0" applyNumberFormat="1" applyFont="1" applyFill="1" applyBorder="1" applyAlignment="1" applyProtection="1">
      <alignment vertical="center" wrapText="1"/>
      <protection locked="0"/>
    </xf>
    <xf numFmtId="164" fontId="15" fillId="0" borderId="2" xfId="22" applyNumberFormat="1" applyFont="1" applyFill="1" applyBorder="1" applyAlignment="1" applyProtection="1">
      <alignment vertical="center" wrapText="1"/>
      <protection locked="0"/>
    </xf>
    <xf numFmtId="164" fontId="14" fillId="16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2" xfId="0" applyNumberFormat="1" applyFont="1" applyBorder="1" applyAlignment="1">
      <alignment vertical="center"/>
    </xf>
    <xf numFmtId="164" fontId="11" fillId="15" borderId="2" xfId="22" applyNumberFormat="1" applyFont="1" applyFill="1" applyBorder="1" applyAlignment="1" applyProtection="1">
      <alignment vertical="center" wrapText="1"/>
    </xf>
    <xf numFmtId="164" fontId="11" fillId="15" borderId="2" xfId="22" applyNumberFormat="1" applyFont="1" applyFill="1" applyBorder="1" applyAlignment="1">
      <alignment vertical="center" wrapText="1"/>
    </xf>
    <xf numFmtId="164" fontId="12" fillId="16" borderId="2" xfId="0" applyNumberFormat="1" applyFont="1" applyFill="1" applyBorder="1" applyAlignment="1">
      <alignment horizontal="center" vertical="center" textRotation="90" wrapText="1"/>
    </xf>
    <xf numFmtId="164" fontId="15" fillId="16" borderId="2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" xfId="24" applyNumberFormat="1" applyFont="1" applyFill="1" applyBorder="1" applyAlignment="1">
      <alignment horizontal="center" vertical="center" textRotation="90" wrapText="1"/>
    </xf>
    <xf numFmtId="164" fontId="17" fillId="0" borderId="2" xfId="24" applyNumberFormat="1" applyFont="1" applyFill="1" applyBorder="1" applyAlignment="1" applyProtection="1">
      <alignment horizontal="left" vertical="center" wrapText="1"/>
      <protection locked="0"/>
    </xf>
    <xf numFmtId="164" fontId="14" fillId="0" borderId="2" xfId="22" applyNumberFormat="1" applyFont="1" applyFill="1" applyBorder="1" applyAlignment="1" applyProtection="1">
      <alignment horizontal="right" vertical="center" wrapText="1"/>
      <protection locked="0"/>
    </xf>
    <xf numFmtId="164" fontId="14" fillId="0" borderId="2" xfId="24" applyNumberFormat="1" applyFont="1" applyFill="1" applyBorder="1" applyAlignment="1" applyProtection="1">
      <alignment vertical="center"/>
      <protection locked="0"/>
    </xf>
    <xf numFmtId="164" fontId="11" fillId="0" borderId="2" xfId="22" applyNumberFormat="1" applyFont="1" applyFill="1" applyBorder="1" applyAlignment="1">
      <alignment vertical="center" wrapText="1"/>
    </xf>
    <xf numFmtId="164" fontId="15" fillId="16" borderId="2" xfId="0" applyNumberFormat="1" applyFont="1" applyFill="1" applyBorder="1" applyAlignment="1">
      <alignment vertical="center" wrapText="1"/>
    </xf>
    <xf numFmtId="164" fontId="18" fillId="0" borderId="2" xfId="0" applyNumberFormat="1" applyFont="1" applyFill="1" applyBorder="1" applyAlignment="1">
      <alignment horizontal="justify" vertical="center" wrapText="1"/>
    </xf>
    <xf numFmtId="164" fontId="15" fillId="0" borderId="2" xfId="22" applyNumberFormat="1" applyFont="1" applyFill="1" applyBorder="1" applyAlignment="1">
      <alignment vertical="center" wrapText="1"/>
    </xf>
    <xf numFmtId="164" fontId="15" fillId="16" borderId="2" xfId="0" applyNumberFormat="1" applyFont="1" applyFill="1" applyBorder="1" applyAlignment="1">
      <alignment horizontal="left" vertical="center" wrapText="1"/>
    </xf>
    <xf numFmtId="164" fontId="15" fillId="16" borderId="2" xfId="0" applyNumberFormat="1" applyFont="1" applyFill="1" applyBorder="1" applyAlignment="1">
      <alignment horizontal="center" vertical="center" wrapText="1"/>
    </xf>
    <xf numFmtId="164" fontId="14" fillId="16" borderId="2" xfId="0" applyNumberFormat="1" applyFont="1" applyFill="1" applyBorder="1" applyAlignment="1">
      <alignment horizontal="right" vertical="center" wrapText="1"/>
    </xf>
    <xf numFmtId="164" fontId="14" fillId="16" borderId="2" xfId="0" applyNumberFormat="1" applyFont="1" applyFill="1" applyBorder="1" applyAlignment="1">
      <alignment vertical="center" wrapText="1"/>
    </xf>
    <xf numFmtId="164" fontId="11" fillId="16" borderId="2" xfId="0" applyNumberFormat="1" applyFont="1" applyFill="1" applyBorder="1" applyAlignment="1">
      <alignment horizontal="center" vertical="center" textRotation="90" wrapText="1"/>
    </xf>
    <xf numFmtId="164" fontId="12" fillId="13" borderId="2" xfId="24" applyNumberFormat="1" applyFont="1" applyFill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textRotation="90" wrapText="1"/>
    </xf>
    <xf numFmtId="164" fontId="15" fillId="0" borderId="2" xfId="0" applyNumberFormat="1" applyFont="1" applyBorder="1" applyAlignment="1">
      <alignment horizontal="justify" vertical="center" wrapText="1"/>
    </xf>
    <xf numFmtId="164" fontId="11" fillId="15" borderId="2" xfId="22" applyNumberFormat="1" applyFont="1" applyFill="1" applyBorder="1" applyAlignment="1">
      <alignment horizontal="right" vertical="center" wrapText="1"/>
    </xf>
    <xf numFmtId="164" fontId="15" fillId="16" borderId="2" xfId="22" applyNumberFormat="1" applyFont="1" applyFill="1" applyBorder="1" applyAlignment="1">
      <alignment horizontal="right" vertical="center" wrapText="1"/>
    </xf>
    <xf numFmtId="164" fontId="15" fillId="0" borderId="2" xfId="22" applyNumberFormat="1" applyFont="1" applyFill="1" applyBorder="1" applyAlignment="1">
      <alignment horizontal="right" vertical="center" wrapText="1"/>
    </xf>
    <xf numFmtId="164" fontId="15" fillId="0" borderId="2" xfId="0" applyNumberFormat="1" applyFont="1" applyBorder="1" applyAlignment="1">
      <alignment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vertical="center"/>
    </xf>
    <xf numFmtId="164" fontId="15" fillId="0" borderId="2" xfId="22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165" fontId="16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15" fillId="16" borderId="4" xfId="0" applyNumberFormat="1" applyFont="1" applyFill="1" applyBorder="1" applyAlignment="1">
      <alignment vertical="center" textRotation="90" wrapText="1"/>
    </xf>
    <xf numFmtId="165" fontId="21" fillId="0" borderId="0" xfId="0" applyNumberFormat="1" applyFont="1" applyAlignment="1">
      <alignment horizontal="right" vertical="center"/>
    </xf>
    <xf numFmtId="164" fontId="11" fillId="13" borderId="2" xfId="0" applyNumberFormat="1" applyFont="1" applyFill="1" applyBorder="1" applyAlignment="1">
      <alignment horizontal="center" vertical="center" wrapText="1"/>
    </xf>
    <xf numFmtId="164" fontId="4" fillId="19" borderId="2" xfId="0" applyNumberFormat="1" applyFont="1" applyFill="1" applyBorder="1" applyAlignment="1">
      <alignment horizontal="center" vertical="center" wrapText="1"/>
    </xf>
    <xf numFmtId="164" fontId="11" fillId="15" borderId="2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1" xfId="22" applyNumberFormat="1" applyFont="1" applyFill="1" applyBorder="1" applyAlignment="1">
      <alignment horizontal="center" vertical="center" wrapText="1"/>
    </xf>
    <xf numFmtId="164" fontId="15" fillId="0" borderId="4" xfId="22" applyNumberFormat="1" applyFont="1" applyFill="1" applyBorder="1" applyAlignment="1">
      <alignment horizontal="center" vertical="center" wrapText="1"/>
    </xf>
    <xf numFmtId="164" fontId="12" fillId="15" borderId="2" xfId="0" applyNumberFormat="1" applyFont="1" applyFill="1" applyBorder="1" applyAlignment="1" applyProtection="1">
      <alignment horizontal="center" vertical="center"/>
    </xf>
    <xf numFmtId="164" fontId="12" fillId="15" borderId="2" xfId="0" applyNumberFormat="1" applyFont="1" applyFill="1" applyBorder="1" applyAlignment="1">
      <alignment horizontal="center" vertical="center" wrapText="1"/>
    </xf>
    <xf numFmtId="164" fontId="12" fillId="13" borderId="2" xfId="24" applyNumberFormat="1" applyFont="1" applyFill="1" applyBorder="1" applyAlignment="1">
      <alignment horizontal="center" vertical="center" wrapText="1"/>
    </xf>
    <xf numFmtId="164" fontId="11" fillId="16" borderId="1" xfId="0" applyNumberFormat="1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vertical="center" textRotation="90" wrapText="1"/>
    </xf>
    <xf numFmtId="0" fontId="15" fillId="0" borderId="4" xfId="0" applyFont="1" applyBorder="1" applyAlignment="1">
      <alignment vertical="center" textRotation="90" wrapText="1"/>
    </xf>
    <xf numFmtId="164" fontId="15" fillId="0" borderId="2" xfId="24" applyNumberFormat="1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0" xfId="0" applyNumberFormat="1" applyFont="1" applyAlignment="1">
      <alignment horizontal="right" vertical="center"/>
    </xf>
    <xf numFmtId="164" fontId="11" fillId="0" borderId="4" xfId="0" applyNumberFormat="1" applyFont="1" applyBorder="1" applyAlignment="1">
      <alignment horizontal="center" vertical="center" textRotation="90" wrapText="1"/>
    </xf>
    <xf numFmtId="167" fontId="0" fillId="0" borderId="0" xfId="29" applyNumberFormat="1" applyFont="1"/>
    <xf numFmtId="164" fontId="14" fillId="16" borderId="2" xfId="0" applyNumberFormat="1" applyFont="1" applyFill="1" applyBorder="1" applyAlignment="1" applyProtection="1">
      <alignment vertical="center"/>
      <protection locked="0"/>
    </xf>
    <xf numFmtId="0" fontId="15" fillId="0" borderId="3" xfId="0" applyFont="1" applyBorder="1" applyAlignment="1">
      <alignment horizontal="center" vertical="center" textRotation="90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1" xfId="22" applyNumberFormat="1" applyFont="1" applyFill="1" applyBorder="1" applyAlignment="1">
      <alignment horizontal="center" vertical="center" wrapText="1"/>
    </xf>
    <xf numFmtId="164" fontId="15" fillId="0" borderId="4" xfId="22" applyNumberFormat="1" applyFont="1" applyFill="1" applyBorder="1" applyAlignment="1">
      <alignment horizontal="center" vertical="center" wrapText="1"/>
    </xf>
    <xf numFmtId="3" fontId="22" fillId="0" borderId="0" xfId="0" applyNumberFormat="1" applyFont="1"/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165" fontId="24" fillId="0" borderId="0" xfId="0" applyNumberFormat="1" applyFont="1" applyAlignment="1">
      <alignment horizontal="right" vertical="center"/>
    </xf>
    <xf numFmtId="165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25" fillId="0" borderId="0" xfId="0" applyNumberFormat="1" applyFont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164" fontId="15" fillId="0" borderId="2" xfId="22" applyNumberFormat="1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left" vertical="center" wrapText="1"/>
    </xf>
    <xf numFmtId="164" fontId="14" fillId="0" borderId="2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2" fillId="16" borderId="1" xfId="24" applyNumberFormat="1" applyFont="1" applyFill="1" applyBorder="1" applyAlignment="1">
      <alignment horizontal="center" vertical="center" textRotation="90" wrapText="1"/>
    </xf>
    <xf numFmtId="164" fontId="12" fillId="16" borderId="3" xfId="24" applyNumberFormat="1" applyFont="1" applyFill="1" applyBorder="1" applyAlignment="1">
      <alignment horizontal="center" vertical="center" textRotation="90" wrapText="1"/>
    </xf>
    <xf numFmtId="164" fontId="12" fillId="16" borderId="4" xfId="24" applyNumberFormat="1" applyFont="1" applyFill="1" applyBorder="1" applyAlignment="1">
      <alignment horizontal="center" vertical="center" textRotation="90" wrapText="1"/>
    </xf>
    <xf numFmtId="164" fontId="4" fillId="19" borderId="2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164" fontId="12" fillId="15" borderId="2" xfId="0" applyNumberFormat="1" applyFont="1" applyFill="1" applyBorder="1" applyAlignment="1" applyProtection="1">
      <alignment horizontal="center" vertical="center"/>
    </xf>
    <xf numFmtId="164" fontId="12" fillId="15" borderId="2" xfId="0" applyNumberFormat="1" applyFont="1" applyFill="1" applyBorder="1" applyAlignment="1">
      <alignment horizontal="center" vertical="center" wrapText="1"/>
    </xf>
    <xf numFmtId="164" fontId="12" fillId="13" borderId="2" xfId="24" applyNumberFormat="1" applyFont="1" applyFill="1" applyBorder="1" applyAlignment="1">
      <alignment horizontal="center" vertical="center" wrapText="1"/>
    </xf>
    <xf numFmtId="164" fontId="12" fillId="16" borderId="2" xfId="24" applyNumberFormat="1" applyFont="1" applyFill="1" applyBorder="1" applyAlignment="1">
      <alignment horizontal="center" vertical="center" textRotation="90" wrapText="1"/>
    </xf>
    <xf numFmtId="164" fontId="11" fillId="0" borderId="1" xfId="0" applyNumberFormat="1" applyFont="1" applyBorder="1" applyAlignment="1">
      <alignment horizontal="center" vertical="center" textRotation="90" wrapText="1"/>
    </xf>
    <xf numFmtId="164" fontId="11" fillId="0" borderId="4" xfId="0" applyNumberFormat="1" applyFont="1" applyBorder="1" applyAlignment="1">
      <alignment horizontal="center" vertical="center" textRotation="90" wrapText="1"/>
    </xf>
    <xf numFmtId="164" fontId="12" fillId="0" borderId="1" xfId="0" applyNumberFormat="1" applyFont="1" applyFill="1" applyBorder="1" applyAlignment="1">
      <alignment horizontal="center" vertical="center" textRotation="90" wrapText="1"/>
    </xf>
    <xf numFmtId="164" fontId="12" fillId="0" borderId="3" xfId="0" applyNumberFormat="1" applyFont="1" applyFill="1" applyBorder="1" applyAlignment="1">
      <alignment horizontal="center" vertical="center" textRotation="90" wrapText="1"/>
    </xf>
    <xf numFmtId="164" fontId="12" fillId="0" borderId="4" xfId="0" applyNumberFormat="1" applyFont="1" applyFill="1" applyBorder="1" applyAlignment="1">
      <alignment horizontal="center" vertical="center" textRotation="90" wrapText="1"/>
    </xf>
    <xf numFmtId="164" fontId="15" fillId="16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16" borderId="4" xfId="0" applyNumberFormat="1" applyFont="1" applyFill="1" applyBorder="1" applyAlignment="1" applyProtection="1">
      <alignment horizontal="left" vertical="center" wrapText="1"/>
      <protection locked="0"/>
    </xf>
    <xf numFmtId="164" fontId="11" fillId="16" borderId="1" xfId="0" applyNumberFormat="1" applyFont="1" applyFill="1" applyBorder="1" applyAlignment="1">
      <alignment horizontal="center" vertical="center" textRotation="90" wrapText="1"/>
    </xf>
    <xf numFmtId="164" fontId="11" fillId="16" borderId="3" xfId="0" applyNumberFormat="1" applyFont="1" applyFill="1" applyBorder="1" applyAlignment="1">
      <alignment horizontal="center" vertical="center" textRotation="90" wrapText="1"/>
    </xf>
    <xf numFmtId="164" fontId="11" fillId="16" borderId="4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2" fillId="0" borderId="2" xfId="25" applyNumberFormat="1" applyFont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textRotation="90" wrapText="1"/>
    </xf>
    <xf numFmtId="164" fontId="11" fillId="13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164" fontId="11" fillId="0" borderId="1" xfId="0" applyNumberFormat="1" applyFont="1" applyFill="1" applyBorder="1" applyAlignment="1">
      <alignment horizontal="center" vertical="center" textRotation="90" wrapText="1"/>
    </xf>
    <xf numFmtId="164" fontId="11" fillId="0" borderId="3" xfId="0" applyNumberFormat="1" applyFont="1" applyFill="1" applyBorder="1" applyAlignment="1">
      <alignment horizontal="center" vertical="center" textRotation="90" wrapText="1"/>
    </xf>
    <xf numFmtId="164" fontId="11" fillId="0" borderId="4" xfId="0" applyNumberFormat="1" applyFont="1" applyFill="1" applyBorder="1" applyAlignment="1">
      <alignment horizontal="center" vertical="center" textRotation="90" wrapText="1"/>
    </xf>
    <xf numFmtId="164" fontId="15" fillId="0" borderId="1" xfId="0" applyNumberFormat="1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4" fontId="11" fillId="15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textRotation="90" wrapText="1"/>
    </xf>
    <xf numFmtId="164" fontId="15" fillId="16" borderId="1" xfId="0" applyNumberFormat="1" applyFont="1" applyFill="1" applyBorder="1" applyAlignment="1">
      <alignment horizontal="left" vertical="center" wrapText="1"/>
    </xf>
    <xf numFmtId="164" fontId="15" fillId="16" borderId="3" xfId="0" applyNumberFormat="1" applyFont="1" applyFill="1" applyBorder="1" applyAlignment="1">
      <alignment horizontal="left" vertical="center" wrapText="1"/>
    </xf>
    <xf numFmtId="164" fontId="15" fillId="16" borderId="4" xfId="0" applyNumberFormat="1" applyFont="1" applyFill="1" applyBorder="1" applyAlignment="1">
      <alignment horizontal="left" vertical="center" wrapText="1"/>
    </xf>
    <xf numFmtId="164" fontId="15" fillId="16" borderId="1" xfId="0" applyNumberFormat="1" applyFont="1" applyFill="1" applyBorder="1" applyAlignment="1">
      <alignment horizontal="center" vertical="center" wrapText="1"/>
    </xf>
    <xf numFmtId="164" fontId="15" fillId="16" borderId="3" xfId="0" applyNumberFormat="1" applyFont="1" applyFill="1" applyBorder="1" applyAlignment="1">
      <alignment horizontal="center" vertical="center" wrapText="1"/>
    </xf>
    <xf numFmtId="164" fontId="15" fillId="16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 wrapText="1"/>
    </xf>
    <xf numFmtId="164" fontId="15" fillId="0" borderId="1" xfId="22" applyNumberFormat="1" applyFont="1" applyFill="1" applyBorder="1" applyAlignment="1">
      <alignment horizontal="center" vertical="center" wrapText="1"/>
    </xf>
    <xf numFmtId="164" fontId="15" fillId="0" borderId="4" xfId="22" applyNumberFormat="1" applyFont="1" applyFill="1" applyBorder="1" applyAlignment="1">
      <alignment horizontal="center" vertical="center" wrapText="1"/>
    </xf>
    <xf numFmtId="164" fontId="15" fillId="18" borderId="1" xfId="0" applyNumberFormat="1" applyFont="1" applyFill="1" applyBorder="1" applyAlignment="1">
      <alignment horizontal="center" vertical="center" wrapText="1"/>
    </xf>
    <xf numFmtId="164" fontId="15" fillId="18" borderId="3" xfId="0" applyNumberFormat="1" applyFont="1" applyFill="1" applyBorder="1" applyAlignment="1">
      <alignment horizontal="center" vertical="center" wrapText="1"/>
    </xf>
    <xf numFmtId="164" fontId="15" fillId="18" borderId="4" xfId="0" applyNumberFormat="1" applyFont="1" applyFill="1" applyBorder="1" applyAlignment="1">
      <alignment horizontal="center" vertical="center" wrapText="1"/>
    </xf>
    <xf numFmtId="164" fontId="14" fillId="0" borderId="1" xfId="24" applyNumberFormat="1" applyFont="1" applyFill="1" applyBorder="1" applyAlignment="1">
      <alignment horizontal="center" vertical="center" wrapText="1"/>
    </xf>
    <xf numFmtId="164" fontId="14" fillId="0" borderId="4" xfId="24" applyNumberFormat="1" applyFont="1" applyFill="1" applyBorder="1" applyAlignment="1">
      <alignment horizontal="center" vertical="center" wrapText="1"/>
    </xf>
    <xf numFmtId="164" fontId="14" fillId="16" borderId="1" xfId="0" applyNumberFormat="1" applyFont="1" applyFill="1" applyBorder="1" applyAlignment="1">
      <alignment horizontal="center" vertical="center" wrapText="1"/>
    </xf>
    <xf numFmtId="164" fontId="14" fillId="16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</cellXfs>
  <cellStyles count="30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Millares" xfId="22" builtinId="3"/>
    <cellStyle name="Millares [0]" xfId="29" builtinId="6"/>
    <cellStyle name="Millares 2" xfId="23"/>
    <cellStyle name="Normal" xfId="0" builtinId="0"/>
    <cellStyle name="Normal 2" xfId="24"/>
    <cellStyle name="Porcentaje" xfId="25" builtinId="5"/>
    <cellStyle name="Porcentual 2" xfId="26"/>
    <cellStyle name="Porcentual 3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abSelected="1" view="pageBreakPreview" zoomScale="55" zoomScaleNormal="60" zoomScaleSheetLayoutView="55" workbookViewId="0">
      <pane ySplit="8" topLeftCell="A9" activePane="bottomLeft" state="frozen"/>
      <selection pane="bottomLeft" activeCell="F12" sqref="F12"/>
    </sheetView>
  </sheetViews>
  <sheetFormatPr baseColWidth="10" defaultColWidth="11.453125" defaultRowHeight="13" x14ac:dyDescent="0.25"/>
  <cols>
    <col min="1" max="1" width="10" style="54" customWidth="1"/>
    <col min="2" max="2" width="18.81640625" style="54" customWidth="1"/>
    <col min="3" max="3" width="39.26953125" style="57" customWidth="1"/>
    <col min="4" max="4" width="32.81640625" style="55" customWidth="1"/>
    <col min="5" max="5" width="18.1796875" style="56" customWidth="1"/>
    <col min="6" max="6" width="18.1796875" style="20" customWidth="1"/>
    <col min="7" max="7" width="16.90625" style="20" customWidth="1"/>
    <col min="8" max="9" width="17" style="20" customWidth="1"/>
    <col min="10" max="10" width="16.54296875" style="20" customWidth="1"/>
    <col min="11" max="11" width="18.26953125" style="20" customWidth="1"/>
    <col min="12" max="12" width="18.6328125" style="20" customWidth="1"/>
    <col min="13" max="13" width="23.7265625" style="20" customWidth="1"/>
    <col min="14" max="14" width="18.54296875" style="20" customWidth="1"/>
    <col min="15" max="15" width="18.81640625" style="55" customWidth="1"/>
    <col min="16" max="16" width="20" style="57" customWidth="1"/>
    <col min="17" max="17" width="17.453125" style="19" customWidth="1"/>
    <col min="18" max="18" width="15.81640625" style="19" customWidth="1"/>
    <col min="19" max="19" width="17.26953125" style="19" customWidth="1"/>
    <col min="20" max="20" width="3.26953125" style="19" customWidth="1"/>
    <col min="21" max="21" width="2.1796875" style="19" customWidth="1"/>
    <col min="22" max="22" width="17" style="19" bestFit="1" customWidth="1"/>
    <col min="23" max="23" width="17.453125" style="19" bestFit="1" customWidth="1"/>
    <col min="24" max="24" width="17.54296875" style="19" bestFit="1" customWidth="1"/>
    <col min="25" max="25" width="23.453125" style="19" customWidth="1"/>
    <col min="26" max="26" width="12.26953125" style="19" bestFit="1" customWidth="1"/>
    <col min="27" max="16384" width="11.453125" style="19"/>
  </cols>
  <sheetData>
    <row r="1" spans="1:27" s="5" customFormat="1" ht="25" customHeight="1" x14ac:dyDescent="0.25">
      <c r="A1" s="124" t="s">
        <v>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27" s="5" customFormat="1" ht="28.5" customHeight="1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3"/>
    </row>
    <row r="3" spans="1:27" s="5" customFormat="1" ht="28.5" customHeight="1" x14ac:dyDescent="0.25">
      <c r="A3" s="124" t="s">
        <v>200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63"/>
    </row>
    <row r="4" spans="1:27" s="5" customFormat="1" ht="28.5" customHeight="1" x14ac:dyDescent="0.25">
      <c r="A4" s="124" t="s">
        <v>199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63"/>
    </row>
    <row r="5" spans="1:27" s="5" customFormat="1" ht="28.5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27" s="5" customFormat="1" ht="20.5" customHeight="1" x14ac:dyDescent="0.25">
      <c r="A6" s="125" t="s">
        <v>7</v>
      </c>
      <c r="B6" s="125" t="s">
        <v>1</v>
      </c>
      <c r="C6" s="126" t="s">
        <v>2</v>
      </c>
      <c r="D6" s="126"/>
      <c r="E6" s="164" t="s">
        <v>6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 t="s">
        <v>144</v>
      </c>
    </row>
    <row r="7" spans="1:27" s="5" customFormat="1" ht="18" customHeight="1" x14ac:dyDescent="0.25">
      <c r="A7" s="125"/>
      <c r="B7" s="125"/>
      <c r="C7" s="126"/>
      <c r="D7" s="126"/>
      <c r="E7" s="167" t="s">
        <v>3</v>
      </c>
      <c r="F7" s="168" t="s">
        <v>4</v>
      </c>
      <c r="G7" s="168"/>
      <c r="H7" s="168"/>
      <c r="I7" s="168"/>
      <c r="J7" s="168"/>
      <c r="K7" s="168"/>
      <c r="L7" s="169" t="s">
        <v>117</v>
      </c>
      <c r="M7" s="169" t="s">
        <v>91</v>
      </c>
      <c r="N7" s="170" t="s">
        <v>90</v>
      </c>
      <c r="O7" s="170" t="s">
        <v>0</v>
      </c>
      <c r="P7" s="166"/>
    </row>
    <row r="8" spans="1:27" s="5" customFormat="1" ht="52.5" customHeight="1" x14ac:dyDescent="0.25">
      <c r="A8" s="125"/>
      <c r="B8" s="125"/>
      <c r="C8" s="126"/>
      <c r="D8" s="126"/>
      <c r="E8" s="167"/>
      <c r="F8" s="7" t="s">
        <v>132</v>
      </c>
      <c r="G8" s="7" t="s">
        <v>55</v>
      </c>
      <c r="H8" s="7" t="s">
        <v>98</v>
      </c>
      <c r="I8" s="171" t="s">
        <v>62</v>
      </c>
      <c r="J8" s="7" t="s">
        <v>56</v>
      </c>
      <c r="K8" s="7" t="s">
        <v>133</v>
      </c>
      <c r="L8" s="169"/>
      <c r="M8" s="169"/>
      <c r="N8" s="170"/>
      <c r="O8" s="170"/>
      <c r="P8" s="166"/>
    </row>
    <row r="9" spans="1:27" s="5" customFormat="1" ht="32" customHeight="1" x14ac:dyDescent="0.25">
      <c r="A9" s="108" t="s">
        <v>149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27" s="6" customFormat="1" ht="32" customHeight="1" x14ac:dyDescent="0.25">
      <c r="A10" s="109" t="s">
        <v>150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27" s="6" customFormat="1" ht="29.5" customHeight="1" x14ac:dyDescent="0.25">
      <c r="A11" s="104" t="s">
        <v>147</v>
      </c>
      <c r="B11" s="116" t="s">
        <v>166</v>
      </c>
      <c r="C11" s="119" t="s">
        <v>8</v>
      </c>
      <c r="D11" s="15" t="s">
        <v>101</v>
      </c>
      <c r="E11" s="80"/>
      <c r="F11" s="80"/>
      <c r="G11" s="80"/>
      <c r="H11" s="80">
        <v>187257228</v>
      </c>
      <c r="I11" s="80"/>
      <c r="J11" s="80"/>
      <c r="K11" s="80"/>
      <c r="L11" s="80"/>
      <c r="M11" s="80"/>
      <c r="N11" s="80"/>
      <c r="O11" s="80">
        <f t="shared" ref="O11:O18" si="0">SUM(E11:N11)</f>
        <v>187257228</v>
      </c>
      <c r="P11" s="101" t="s">
        <v>48</v>
      </c>
    </row>
    <row r="12" spans="1:27" ht="27.5" customHeight="1" x14ac:dyDescent="0.25">
      <c r="A12" s="105"/>
      <c r="B12" s="117"/>
      <c r="C12" s="120"/>
      <c r="D12" s="15" t="s">
        <v>102</v>
      </c>
      <c r="E12" s="80">
        <v>25000000</v>
      </c>
      <c r="F12" s="80"/>
      <c r="G12" s="80"/>
      <c r="H12" s="80"/>
      <c r="I12" s="80"/>
      <c r="J12" s="80"/>
      <c r="K12" s="80"/>
      <c r="L12" s="80"/>
      <c r="M12" s="80"/>
      <c r="N12" s="80"/>
      <c r="O12" s="80">
        <f t="shared" si="0"/>
        <v>25000000</v>
      </c>
      <c r="P12" s="102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43" customHeight="1" x14ac:dyDescent="0.25">
      <c r="A13" s="105"/>
      <c r="B13" s="117"/>
      <c r="C13" s="15" t="s">
        <v>54</v>
      </c>
      <c r="D13" s="15" t="s">
        <v>106</v>
      </c>
      <c r="E13" s="16">
        <v>20000000</v>
      </c>
      <c r="F13" s="17"/>
      <c r="G13" s="17"/>
      <c r="H13" s="17"/>
      <c r="I13" s="17"/>
      <c r="J13" s="17"/>
      <c r="K13" s="17"/>
      <c r="L13" s="17"/>
      <c r="M13" s="17"/>
      <c r="N13" s="17"/>
      <c r="O13" s="80">
        <f t="shared" si="0"/>
        <v>20000000</v>
      </c>
      <c r="P13" s="102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40" customHeight="1" x14ac:dyDescent="0.25">
      <c r="A14" s="105"/>
      <c r="B14" s="117"/>
      <c r="C14" s="15" t="s">
        <v>9</v>
      </c>
      <c r="D14" s="15" t="s">
        <v>105</v>
      </c>
      <c r="E14" s="17"/>
      <c r="F14" s="17">
        <v>70000000</v>
      </c>
      <c r="G14" s="21"/>
      <c r="H14" s="17"/>
      <c r="J14" s="17"/>
      <c r="K14" s="17"/>
      <c r="L14" s="17"/>
      <c r="M14" s="17"/>
      <c r="N14" s="17"/>
      <c r="O14" s="80">
        <f t="shared" si="0"/>
        <v>70000000</v>
      </c>
      <c r="P14" s="102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28.5" customHeight="1" x14ac:dyDescent="0.25">
      <c r="A15" s="105"/>
      <c r="B15" s="117"/>
      <c r="C15" s="119" t="s">
        <v>10</v>
      </c>
      <c r="D15" s="15" t="s">
        <v>107</v>
      </c>
      <c r="E15" s="17">
        <v>43000000</v>
      </c>
      <c r="F15" s="21"/>
      <c r="G15" s="21"/>
      <c r="H15" s="17"/>
      <c r="I15" s="17"/>
      <c r="J15" s="17"/>
      <c r="K15" s="17"/>
      <c r="L15" s="17"/>
      <c r="M15" s="17"/>
      <c r="N15" s="17"/>
      <c r="O15" s="80">
        <f t="shared" si="0"/>
        <v>43000000</v>
      </c>
      <c r="P15" s="102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ht="29" customHeight="1" x14ac:dyDescent="0.25">
      <c r="A16" s="105"/>
      <c r="B16" s="117"/>
      <c r="C16" s="120"/>
      <c r="D16" s="15" t="s">
        <v>146</v>
      </c>
      <c r="E16" s="17">
        <v>20000000</v>
      </c>
      <c r="F16" s="17">
        <v>40000000</v>
      </c>
      <c r="G16" s="17"/>
      <c r="H16" s="17"/>
      <c r="I16" s="17"/>
      <c r="J16" s="17"/>
      <c r="K16" s="17"/>
      <c r="L16" s="17"/>
      <c r="M16" s="17"/>
      <c r="N16" s="17"/>
      <c r="O16" s="80">
        <f t="shared" si="0"/>
        <v>60000000</v>
      </c>
      <c r="P16" s="102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ht="38.5" customHeight="1" x14ac:dyDescent="0.25">
      <c r="A17" s="105"/>
      <c r="B17" s="117"/>
      <c r="C17" s="15" t="s">
        <v>57</v>
      </c>
      <c r="D17" s="15" t="s">
        <v>104</v>
      </c>
      <c r="E17" s="17">
        <v>6000000</v>
      </c>
      <c r="F17" s="17"/>
      <c r="H17" s="17">
        <v>39288797</v>
      </c>
      <c r="I17" s="21"/>
      <c r="J17" s="17"/>
      <c r="K17" s="17"/>
      <c r="L17" s="17"/>
      <c r="M17" s="17"/>
      <c r="N17" s="17"/>
      <c r="O17" s="80">
        <f t="shared" si="0"/>
        <v>45288797</v>
      </c>
      <c r="P17" s="102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39.5" customHeight="1" x14ac:dyDescent="0.35">
      <c r="A18" s="105"/>
      <c r="B18" s="118"/>
      <c r="C18" s="15" t="s">
        <v>83</v>
      </c>
      <c r="D18" s="15" t="s">
        <v>103</v>
      </c>
      <c r="E18" s="17">
        <v>177158663</v>
      </c>
      <c r="F18" s="17"/>
      <c r="G18" s="17"/>
      <c r="H18" s="17">
        <v>60522107</v>
      </c>
      <c r="I18" s="21"/>
      <c r="J18" s="17"/>
      <c r="K18" s="17"/>
      <c r="L18" s="17"/>
      <c r="M18" s="17"/>
      <c r="N18" s="17">
        <v>62765136.450000003</v>
      </c>
      <c r="O18" s="80">
        <f t="shared" si="0"/>
        <v>300445906.44999999</v>
      </c>
      <c r="P18" s="102"/>
      <c r="Q18" s="18"/>
      <c r="R18" s="18"/>
      <c r="S18" s="18"/>
      <c r="T18" s="18"/>
      <c r="U18" s="18"/>
      <c r="V18" s="18"/>
      <c r="W18" s="87"/>
      <c r="X18" s="18"/>
      <c r="Y18" s="18"/>
      <c r="Z18" s="18"/>
      <c r="AA18" s="18"/>
    </row>
    <row r="19" spans="1:27" s="14" customFormat="1" ht="24" customHeight="1" x14ac:dyDescent="0.35">
      <c r="A19" s="106"/>
      <c r="B19" s="110" t="s">
        <v>14</v>
      </c>
      <c r="C19" s="110"/>
      <c r="D19" s="69"/>
      <c r="E19" s="22">
        <f>SUM(E11:E18)</f>
        <v>291158663</v>
      </c>
      <c r="F19" s="22">
        <f t="shared" ref="F19:O19" si="1">SUM(F11:F18)</f>
        <v>110000000</v>
      </c>
      <c r="G19" s="22">
        <f t="shared" si="1"/>
        <v>0</v>
      </c>
      <c r="H19" s="22">
        <f t="shared" si="1"/>
        <v>287068132</v>
      </c>
      <c r="I19" s="22">
        <f t="shared" si="1"/>
        <v>0</v>
      </c>
      <c r="J19" s="22">
        <f t="shared" si="1"/>
        <v>0</v>
      </c>
      <c r="K19" s="22">
        <f t="shared" si="1"/>
        <v>0</v>
      </c>
      <c r="L19" s="22">
        <f t="shared" si="1"/>
        <v>0</v>
      </c>
      <c r="M19" s="22">
        <f t="shared" si="1"/>
        <v>0</v>
      </c>
      <c r="N19" s="22">
        <f t="shared" si="1"/>
        <v>62765136.450000003</v>
      </c>
      <c r="O19" s="22">
        <f t="shared" si="1"/>
        <v>750991931.45000005</v>
      </c>
      <c r="P19" s="103"/>
      <c r="Q19" s="13"/>
      <c r="R19" s="13"/>
      <c r="S19" s="13"/>
      <c r="T19" s="13"/>
      <c r="U19" s="13"/>
      <c r="V19" s="13"/>
      <c r="W19" s="87"/>
      <c r="X19" s="13"/>
      <c r="Y19" s="13"/>
      <c r="Z19" s="13"/>
      <c r="AA19" s="13"/>
    </row>
    <row r="20" spans="1:27" ht="40" customHeight="1" x14ac:dyDescent="0.35">
      <c r="A20" s="104" t="s">
        <v>148</v>
      </c>
      <c r="B20" s="121" t="s">
        <v>165</v>
      </c>
      <c r="C20" s="15" t="s">
        <v>75</v>
      </c>
      <c r="D20" s="15" t="s">
        <v>127</v>
      </c>
      <c r="E20" s="17">
        <v>12000000</v>
      </c>
      <c r="F20" s="17"/>
      <c r="G20" s="17"/>
      <c r="H20" s="17"/>
      <c r="I20" s="17"/>
      <c r="J20" s="17">
        <v>111046476</v>
      </c>
      <c r="K20" s="17"/>
      <c r="L20" s="17"/>
      <c r="M20" s="17"/>
      <c r="N20" s="17"/>
      <c r="O20" s="17">
        <f>SUM(E20:N20)</f>
        <v>123046476</v>
      </c>
      <c r="P20" s="151" t="s">
        <v>89</v>
      </c>
      <c r="Q20" s="18"/>
      <c r="R20" s="18"/>
      <c r="S20" s="18"/>
      <c r="T20" s="18"/>
      <c r="U20" s="18"/>
      <c r="V20" s="18"/>
      <c r="W20" s="87"/>
      <c r="X20" s="18"/>
      <c r="Y20" s="18"/>
      <c r="Z20" s="18"/>
      <c r="AA20" s="18"/>
    </row>
    <row r="21" spans="1:27" ht="47" customHeight="1" x14ac:dyDescent="0.35">
      <c r="A21" s="105"/>
      <c r="B21" s="122"/>
      <c r="C21" s="15" t="s">
        <v>86</v>
      </c>
      <c r="D21" s="15" t="s">
        <v>194</v>
      </c>
      <c r="E21" s="17">
        <v>13000000</v>
      </c>
      <c r="F21" s="17"/>
      <c r="G21" s="17"/>
      <c r="H21" s="17"/>
      <c r="I21" s="17"/>
      <c r="J21" s="17">
        <v>66043734</v>
      </c>
      <c r="K21" s="17"/>
      <c r="L21" s="17"/>
      <c r="M21" s="17"/>
      <c r="N21" s="17"/>
      <c r="O21" s="17">
        <f t="shared" ref="O21:O23" si="2">SUM(E21:N21)</f>
        <v>79043734</v>
      </c>
      <c r="P21" s="152"/>
      <c r="Q21" s="18"/>
      <c r="R21" s="18"/>
      <c r="S21" s="18"/>
      <c r="T21" s="18"/>
      <c r="U21" s="18"/>
      <c r="V21" s="18"/>
      <c r="W21" s="87"/>
      <c r="X21" s="18"/>
      <c r="Y21" s="18"/>
      <c r="Z21" s="18"/>
      <c r="AA21" s="18"/>
    </row>
    <row r="22" spans="1:27" ht="50.5" customHeight="1" x14ac:dyDescent="0.25">
      <c r="A22" s="105"/>
      <c r="B22" s="122"/>
      <c r="C22" s="15" t="s">
        <v>76</v>
      </c>
      <c r="D22" s="15" t="s">
        <v>141</v>
      </c>
      <c r="E22" s="17"/>
      <c r="F22" s="17"/>
      <c r="G22" s="17"/>
      <c r="H22" s="17"/>
      <c r="I22" s="17"/>
      <c r="J22" s="17"/>
      <c r="K22" s="17">
        <v>1793418935</v>
      </c>
      <c r="L22" s="17">
        <v>1758594569</v>
      </c>
      <c r="M22" s="17">
        <v>147290000</v>
      </c>
      <c r="N22" s="17">
        <v>163252810</v>
      </c>
      <c r="O22" s="17">
        <f t="shared" si="2"/>
        <v>3862556314</v>
      </c>
      <c r="P22" s="152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41.5" customHeight="1" x14ac:dyDescent="0.25">
      <c r="A23" s="105"/>
      <c r="B23" s="123"/>
      <c r="C23" s="15" t="s">
        <v>87</v>
      </c>
      <c r="D23" s="15" t="s">
        <v>142</v>
      </c>
      <c r="E23" s="17">
        <v>290000000</v>
      </c>
      <c r="F23" s="17"/>
      <c r="G23" s="17"/>
      <c r="H23" s="17"/>
      <c r="I23" s="17"/>
      <c r="J23" s="17"/>
      <c r="K23" s="17"/>
      <c r="L23" s="17"/>
      <c r="M23" s="17"/>
      <c r="N23" s="17">
        <v>23000000</v>
      </c>
      <c r="O23" s="17">
        <f t="shared" si="2"/>
        <v>313000000</v>
      </c>
      <c r="P23" s="152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14" customFormat="1" ht="24" customHeight="1" x14ac:dyDescent="0.25">
      <c r="A24" s="106"/>
      <c r="B24" s="110" t="s">
        <v>15</v>
      </c>
      <c r="C24" s="110"/>
      <c r="D24" s="69"/>
      <c r="E24" s="23">
        <f>SUM(E20:E23)</f>
        <v>315000000</v>
      </c>
      <c r="F24" s="23">
        <f t="shared" ref="F24:O24" si="3">SUM(F20:F23)</f>
        <v>0</v>
      </c>
      <c r="G24" s="23">
        <f t="shared" si="3"/>
        <v>0</v>
      </c>
      <c r="H24" s="23">
        <f t="shared" si="3"/>
        <v>0</v>
      </c>
      <c r="I24" s="23">
        <f t="shared" si="3"/>
        <v>0</v>
      </c>
      <c r="J24" s="23">
        <f t="shared" si="3"/>
        <v>177090210</v>
      </c>
      <c r="K24" s="23">
        <f t="shared" si="3"/>
        <v>1793418935</v>
      </c>
      <c r="L24" s="23">
        <f t="shared" si="3"/>
        <v>1758594569</v>
      </c>
      <c r="M24" s="23">
        <f t="shared" si="3"/>
        <v>147290000</v>
      </c>
      <c r="N24" s="23">
        <f t="shared" si="3"/>
        <v>186252810</v>
      </c>
      <c r="O24" s="23">
        <f t="shared" si="3"/>
        <v>4377646524</v>
      </c>
      <c r="P24" s="15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64" customHeight="1" x14ac:dyDescent="0.25">
      <c r="A25" s="113" t="s">
        <v>153</v>
      </c>
      <c r="B25" s="24" t="s">
        <v>167</v>
      </c>
      <c r="C25" s="88" t="s">
        <v>11</v>
      </c>
      <c r="D25" s="25" t="s">
        <v>97</v>
      </c>
      <c r="E25" s="17">
        <v>7000000</v>
      </c>
      <c r="F25" s="17">
        <v>15000000</v>
      </c>
      <c r="G25" s="17"/>
      <c r="H25" s="17">
        <v>53669993</v>
      </c>
      <c r="I25" s="17"/>
      <c r="J25" s="17"/>
      <c r="K25" s="17"/>
      <c r="L25" s="17">
        <v>1000000</v>
      </c>
      <c r="M25" s="17"/>
      <c r="N25" s="17"/>
      <c r="O25" s="17">
        <f>SUM(E25:N25)</f>
        <v>76669993</v>
      </c>
      <c r="P25" s="161" t="s">
        <v>48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4" customFormat="1" ht="24" customHeight="1" x14ac:dyDescent="0.25">
      <c r="A26" s="113"/>
      <c r="B26" s="111" t="s">
        <v>16</v>
      </c>
      <c r="C26" s="111"/>
      <c r="D26" s="70"/>
      <c r="E26" s="23">
        <f>SUM(E25)</f>
        <v>7000000</v>
      </c>
      <c r="F26" s="23">
        <f t="shared" ref="F26:O26" si="4">SUM(F25)</f>
        <v>15000000</v>
      </c>
      <c r="G26" s="23">
        <f t="shared" si="4"/>
        <v>0</v>
      </c>
      <c r="H26" s="23">
        <f t="shared" si="4"/>
        <v>53669993</v>
      </c>
      <c r="I26" s="23">
        <f t="shared" si="4"/>
        <v>0</v>
      </c>
      <c r="J26" s="23">
        <f t="shared" si="4"/>
        <v>0</v>
      </c>
      <c r="K26" s="23">
        <f t="shared" si="4"/>
        <v>0</v>
      </c>
      <c r="L26" s="23">
        <f t="shared" si="4"/>
        <v>1000000</v>
      </c>
      <c r="M26" s="23">
        <f t="shared" si="4"/>
        <v>0</v>
      </c>
      <c r="N26" s="23">
        <f t="shared" si="4"/>
        <v>0</v>
      </c>
      <c r="O26" s="23">
        <f t="shared" si="4"/>
        <v>76669993</v>
      </c>
      <c r="P26" s="162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70" customHeight="1" x14ac:dyDescent="0.25">
      <c r="A27" s="113" t="s">
        <v>154</v>
      </c>
      <c r="B27" s="26" t="s">
        <v>168</v>
      </c>
      <c r="C27" s="75" t="s">
        <v>12</v>
      </c>
      <c r="D27" s="27" t="s">
        <v>140</v>
      </c>
      <c r="E27" s="28">
        <v>17247909</v>
      </c>
      <c r="F27" s="29">
        <v>55000000</v>
      </c>
      <c r="G27" s="29"/>
      <c r="H27" s="29">
        <v>40252495</v>
      </c>
      <c r="I27" s="29"/>
      <c r="J27" s="29"/>
      <c r="K27" s="29"/>
      <c r="L27" s="29"/>
      <c r="M27" s="29"/>
      <c r="N27" s="29">
        <v>28107747</v>
      </c>
      <c r="O27" s="17">
        <f>SUM(E27:N27)</f>
        <v>140608151</v>
      </c>
      <c r="P27" s="159" t="s">
        <v>48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14" customFormat="1" ht="24" customHeight="1" x14ac:dyDescent="0.25">
      <c r="A28" s="113"/>
      <c r="B28" s="112" t="s">
        <v>13</v>
      </c>
      <c r="C28" s="112"/>
      <c r="D28" s="71"/>
      <c r="E28" s="23">
        <f>SUM(E27)</f>
        <v>17247909</v>
      </c>
      <c r="F28" s="23">
        <f t="shared" ref="F28:O28" si="5">SUM(F27)</f>
        <v>55000000</v>
      </c>
      <c r="G28" s="23">
        <f t="shared" si="5"/>
        <v>0</v>
      </c>
      <c r="H28" s="23">
        <f t="shared" si="5"/>
        <v>40252495</v>
      </c>
      <c r="I28" s="23">
        <f t="shared" si="5"/>
        <v>0</v>
      </c>
      <c r="J28" s="23">
        <f t="shared" si="5"/>
        <v>0</v>
      </c>
      <c r="K28" s="23">
        <f t="shared" si="5"/>
        <v>0</v>
      </c>
      <c r="L28" s="23">
        <f t="shared" si="5"/>
        <v>0</v>
      </c>
      <c r="M28" s="23">
        <f t="shared" si="5"/>
        <v>0</v>
      </c>
      <c r="N28" s="23">
        <f t="shared" si="5"/>
        <v>28107747</v>
      </c>
      <c r="O28" s="23">
        <f t="shared" si="5"/>
        <v>140608151</v>
      </c>
      <c r="P28" s="160"/>
      <c r="Q28" s="13"/>
      <c r="R28" s="13"/>
      <c r="S28" s="13"/>
      <c r="T28" s="13"/>
      <c r="U28" s="13"/>
      <c r="V28" s="13"/>
      <c r="W28" s="13"/>
      <c r="X28" s="18"/>
      <c r="Y28" s="18"/>
      <c r="Z28" s="13"/>
      <c r="AA28" s="13"/>
    </row>
    <row r="29" spans="1:27" s="14" customFormat="1" ht="57" customHeight="1" x14ac:dyDescent="0.25">
      <c r="A29" s="132" t="s">
        <v>155</v>
      </c>
      <c r="B29" s="114" t="s">
        <v>169</v>
      </c>
      <c r="C29" s="34" t="s">
        <v>72</v>
      </c>
      <c r="D29" s="27" t="s">
        <v>126</v>
      </c>
      <c r="E29" s="16"/>
      <c r="F29" s="29">
        <v>30000000</v>
      </c>
      <c r="G29" s="30"/>
      <c r="H29" s="30"/>
      <c r="I29" s="30"/>
      <c r="J29" s="30"/>
      <c r="K29" s="30"/>
      <c r="L29" s="30"/>
      <c r="M29" s="30"/>
      <c r="N29" s="30"/>
      <c r="O29" s="17">
        <f t="shared" ref="O29:O40" si="6">SUM(E29:N29)</f>
        <v>30000000</v>
      </c>
      <c r="P29" s="156" t="s">
        <v>49</v>
      </c>
      <c r="Q29" s="13"/>
      <c r="R29" s="13"/>
      <c r="S29" s="13"/>
      <c r="T29" s="13"/>
      <c r="U29" s="13"/>
      <c r="V29" s="13"/>
      <c r="W29" s="13"/>
      <c r="X29" s="18"/>
      <c r="Y29" s="18"/>
      <c r="Z29" s="13"/>
      <c r="AA29" s="13"/>
    </row>
    <row r="30" spans="1:27" ht="49" customHeight="1" x14ac:dyDescent="0.25">
      <c r="A30" s="133"/>
      <c r="B30" s="115"/>
      <c r="C30" s="31" t="s">
        <v>17</v>
      </c>
      <c r="D30" s="31" t="s">
        <v>125</v>
      </c>
      <c r="E30" s="33">
        <v>25000000</v>
      </c>
      <c r="F30" s="33"/>
      <c r="G30" s="33"/>
      <c r="H30" s="33"/>
      <c r="I30" s="33">
        <v>56650000</v>
      </c>
      <c r="J30" s="33"/>
      <c r="K30" s="33"/>
      <c r="L30" s="33"/>
      <c r="M30" s="33"/>
      <c r="N30" s="33"/>
      <c r="O30" s="17">
        <f t="shared" si="6"/>
        <v>81650000</v>
      </c>
      <c r="P30" s="157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41.5" customHeight="1" x14ac:dyDescent="0.25">
      <c r="A31" s="133"/>
      <c r="B31" s="121" t="s">
        <v>170</v>
      </c>
      <c r="C31" s="34" t="s">
        <v>42</v>
      </c>
      <c r="D31" s="34" t="s">
        <v>134</v>
      </c>
      <c r="E31" s="100">
        <f>25600000+4570990</f>
        <v>30170990</v>
      </c>
      <c r="F31" s="37"/>
      <c r="G31" s="37"/>
      <c r="H31" s="37"/>
      <c r="I31" s="36"/>
      <c r="J31" s="37"/>
      <c r="K31" s="37"/>
      <c r="L31" s="37"/>
      <c r="M31" s="37"/>
      <c r="N31" s="37">
        <v>141422625</v>
      </c>
      <c r="O31" s="17">
        <f t="shared" si="6"/>
        <v>171593615</v>
      </c>
      <c r="P31" s="15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47" customHeight="1" x14ac:dyDescent="0.25">
      <c r="A32" s="133"/>
      <c r="B32" s="122"/>
      <c r="C32" s="34" t="s">
        <v>71</v>
      </c>
      <c r="D32" s="34" t="s">
        <v>135</v>
      </c>
      <c r="E32" s="36"/>
      <c r="F32" s="37">
        <v>24000000</v>
      </c>
      <c r="G32" s="37"/>
      <c r="H32" s="37"/>
      <c r="I32" s="37">
        <v>60000000</v>
      </c>
      <c r="J32" s="37"/>
      <c r="K32" s="37"/>
      <c r="L32" s="37"/>
      <c r="M32" s="37"/>
      <c r="N32" s="37"/>
      <c r="O32" s="17">
        <f t="shared" si="6"/>
        <v>84000000</v>
      </c>
      <c r="P32" s="157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48.5" customHeight="1" x14ac:dyDescent="0.25">
      <c r="A33" s="133"/>
      <c r="B33" s="122"/>
      <c r="C33" s="34" t="s">
        <v>77</v>
      </c>
      <c r="D33" s="34" t="s">
        <v>136</v>
      </c>
      <c r="E33" s="37">
        <v>40000000</v>
      </c>
      <c r="F33" s="37"/>
      <c r="G33" s="37"/>
      <c r="H33" s="37"/>
      <c r="I33" s="21"/>
      <c r="J33" s="37"/>
      <c r="K33" s="37"/>
      <c r="L33" s="37"/>
      <c r="M33" s="37"/>
      <c r="N33" s="37"/>
      <c r="O33" s="17">
        <f t="shared" si="6"/>
        <v>40000000</v>
      </c>
      <c r="P33" s="15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ht="64" customHeight="1" x14ac:dyDescent="0.25">
      <c r="A34" s="133"/>
      <c r="B34" s="121" t="s">
        <v>171</v>
      </c>
      <c r="C34" s="34" t="s">
        <v>74</v>
      </c>
      <c r="D34" s="34" t="s">
        <v>137</v>
      </c>
      <c r="E34" s="37">
        <v>57218560</v>
      </c>
      <c r="F34" s="36">
        <v>10000000</v>
      </c>
      <c r="G34" s="37"/>
      <c r="H34" s="37"/>
      <c r="I34" s="21"/>
      <c r="J34" s="37"/>
      <c r="K34" s="37"/>
      <c r="L34" s="37"/>
      <c r="M34" s="37"/>
      <c r="N34" s="37"/>
      <c r="O34" s="17">
        <f t="shared" si="6"/>
        <v>67218560</v>
      </c>
      <c r="P34" s="15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42.5" customHeight="1" x14ac:dyDescent="0.25">
      <c r="A35" s="133"/>
      <c r="B35" s="123"/>
      <c r="C35" s="34" t="s">
        <v>73</v>
      </c>
      <c r="D35" s="34" t="s">
        <v>138</v>
      </c>
      <c r="E35" s="33">
        <v>16800000</v>
      </c>
      <c r="F35" s="37">
        <v>10000000</v>
      </c>
      <c r="G35" s="37"/>
      <c r="H35" s="37"/>
      <c r="I35" s="37"/>
      <c r="J35" s="37"/>
      <c r="K35" s="37"/>
      <c r="L35" s="37"/>
      <c r="M35" s="37"/>
      <c r="N35" s="37"/>
      <c r="O35" s="17">
        <f t="shared" si="6"/>
        <v>26800000</v>
      </c>
      <c r="P35" s="15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ht="61.5" customHeight="1" x14ac:dyDescent="0.25">
      <c r="A36" s="133"/>
      <c r="B36" s="38" t="s">
        <v>172</v>
      </c>
      <c r="C36" s="34" t="s">
        <v>81</v>
      </c>
      <c r="D36" s="34" t="s">
        <v>131</v>
      </c>
      <c r="E36" s="36">
        <v>3720000</v>
      </c>
      <c r="F36" s="37"/>
      <c r="G36" s="37"/>
      <c r="H36" s="37"/>
      <c r="I36" s="37">
        <v>41600000</v>
      </c>
      <c r="J36" s="37"/>
      <c r="K36" s="37"/>
      <c r="L36" s="37"/>
      <c r="M36" s="37"/>
      <c r="N36" s="37"/>
      <c r="O36" s="17">
        <f t="shared" si="6"/>
        <v>45320000</v>
      </c>
      <c r="P36" s="15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14" customFormat="1" ht="23.5" customHeight="1" x14ac:dyDescent="0.25">
      <c r="A37" s="134"/>
      <c r="B37" s="112" t="s">
        <v>18</v>
      </c>
      <c r="C37" s="112"/>
      <c r="D37" s="71"/>
      <c r="E37" s="39">
        <f>SUM(E29:E36)</f>
        <v>172909550</v>
      </c>
      <c r="F37" s="39">
        <f t="shared" ref="F37:O37" si="7">SUM(F29:F36)</f>
        <v>74000000</v>
      </c>
      <c r="G37" s="39">
        <f t="shared" si="7"/>
        <v>0</v>
      </c>
      <c r="H37" s="39">
        <f t="shared" si="7"/>
        <v>0</v>
      </c>
      <c r="I37" s="39">
        <f t="shared" si="7"/>
        <v>158250000</v>
      </c>
      <c r="J37" s="39">
        <f t="shared" si="7"/>
        <v>0</v>
      </c>
      <c r="K37" s="39">
        <f t="shared" si="7"/>
        <v>0</v>
      </c>
      <c r="L37" s="39">
        <f t="shared" si="7"/>
        <v>0</v>
      </c>
      <c r="M37" s="39">
        <f t="shared" si="7"/>
        <v>0</v>
      </c>
      <c r="N37" s="39">
        <f t="shared" si="7"/>
        <v>141422625</v>
      </c>
      <c r="O37" s="39">
        <f t="shared" si="7"/>
        <v>546582175</v>
      </c>
      <c r="P37" s="158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49.5" customHeight="1" x14ac:dyDescent="0.25">
      <c r="A38" s="127" t="s">
        <v>156</v>
      </c>
      <c r="B38" s="114" t="s">
        <v>173</v>
      </c>
      <c r="C38" s="34" t="s">
        <v>43</v>
      </c>
      <c r="D38" s="34" t="s">
        <v>129</v>
      </c>
      <c r="E38" s="33">
        <v>16200000</v>
      </c>
      <c r="F38" s="32">
        <v>22000000</v>
      </c>
      <c r="G38" s="32"/>
      <c r="H38" s="32"/>
      <c r="I38" s="32">
        <v>35000000</v>
      </c>
      <c r="J38" s="32"/>
      <c r="K38" s="32"/>
      <c r="L38" s="32">
        <v>82657500</v>
      </c>
      <c r="M38" s="32"/>
      <c r="N38" s="32"/>
      <c r="O38" s="17">
        <f t="shared" si="6"/>
        <v>155857500</v>
      </c>
      <c r="P38" s="146" t="s">
        <v>50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42" customHeight="1" x14ac:dyDescent="0.25">
      <c r="A39" s="127"/>
      <c r="B39" s="115"/>
      <c r="C39" s="34" t="s">
        <v>58</v>
      </c>
      <c r="D39" s="34" t="s">
        <v>197</v>
      </c>
      <c r="E39" s="33"/>
      <c r="F39" s="32">
        <v>50000000</v>
      </c>
      <c r="G39" s="32"/>
      <c r="H39" s="32"/>
      <c r="I39" s="33">
        <v>40000000</v>
      </c>
      <c r="J39" s="32"/>
      <c r="K39" s="32"/>
      <c r="L39" s="32"/>
      <c r="M39" s="32"/>
      <c r="N39" s="32"/>
      <c r="O39" s="17">
        <f t="shared" si="6"/>
        <v>90000000</v>
      </c>
      <c r="P39" s="147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ht="79" customHeight="1" x14ac:dyDescent="0.25">
      <c r="A40" s="127"/>
      <c r="B40" s="40" t="s">
        <v>174</v>
      </c>
      <c r="C40" s="50" t="s">
        <v>44</v>
      </c>
      <c r="D40" s="41" t="s">
        <v>130</v>
      </c>
      <c r="E40" s="33">
        <v>20600000</v>
      </c>
      <c r="F40" s="32"/>
      <c r="G40" s="32"/>
      <c r="H40" s="32"/>
      <c r="I40" s="32"/>
      <c r="J40" s="32"/>
      <c r="K40" s="32"/>
      <c r="L40" s="32"/>
      <c r="M40" s="32"/>
      <c r="N40" s="32"/>
      <c r="O40" s="17">
        <f t="shared" si="6"/>
        <v>20600000</v>
      </c>
      <c r="P40" s="147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4" customFormat="1" ht="40" customHeight="1" x14ac:dyDescent="0.25">
      <c r="A41" s="127"/>
      <c r="B41" s="128" t="s">
        <v>19</v>
      </c>
      <c r="C41" s="128"/>
      <c r="D41" s="61"/>
      <c r="E41" s="42">
        <f>SUM(E38:E40)</f>
        <v>36800000</v>
      </c>
      <c r="F41" s="42">
        <f t="shared" ref="F41:O41" si="8">SUM(F38:F40)</f>
        <v>72000000</v>
      </c>
      <c r="G41" s="42">
        <f t="shared" si="8"/>
        <v>0</v>
      </c>
      <c r="H41" s="42">
        <f t="shared" si="8"/>
        <v>0</v>
      </c>
      <c r="I41" s="42">
        <f t="shared" si="8"/>
        <v>75000000</v>
      </c>
      <c r="J41" s="42">
        <f t="shared" si="8"/>
        <v>0</v>
      </c>
      <c r="K41" s="42">
        <f t="shared" si="8"/>
        <v>0</v>
      </c>
      <c r="L41" s="42">
        <f t="shared" si="8"/>
        <v>82657500</v>
      </c>
      <c r="M41" s="42">
        <f t="shared" si="8"/>
        <v>0</v>
      </c>
      <c r="N41" s="42">
        <f t="shared" si="8"/>
        <v>0</v>
      </c>
      <c r="O41" s="42">
        <f t="shared" si="8"/>
        <v>266457500</v>
      </c>
      <c r="P41" s="147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2" customFormat="1" ht="41.5" customHeight="1" x14ac:dyDescent="0.25">
      <c r="A42" s="107" t="s">
        <v>20</v>
      </c>
      <c r="B42" s="107"/>
      <c r="C42" s="107"/>
      <c r="D42" s="62"/>
      <c r="E42" s="8">
        <f>+E19+E24+E26+E28+E37+E41</f>
        <v>840116122</v>
      </c>
      <c r="F42" s="8">
        <f t="shared" ref="F42:O42" si="9">+F19+F24+F26+F28+F37+F41</f>
        <v>326000000</v>
      </c>
      <c r="G42" s="8">
        <f t="shared" si="9"/>
        <v>0</v>
      </c>
      <c r="H42" s="8">
        <f t="shared" si="9"/>
        <v>380990620</v>
      </c>
      <c r="I42" s="8">
        <f t="shared" si="9"/>
        <v>233250000</v>
      </c>
      <c r="J42" s="8">
        <f t="shared" si="9"/>
        <v>177090210</v>
      </c>
      <c r="K42" s="8">
        <f t="shared" si="9"/>
        <v>1793418935</v>
      </c>
      <c r="L42" s="8">
        <f t="shared" si="9"/>
        <v>1842252069</v>
      </c>
      <c r="M42" s="8">
        <f t="shared" si="9"/>
        <v>147290000</v>
      </c>
      <c r="N42" s="8">
        <f t="shared" si="9"/>
        <v>418548318.44999999</v>
      </c>
      <c r="O42" s="8">
        <f t="shared" si="9"/>
        <v>6158956274.4499998</v>
      </c>
      <c r="P42" s="5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s="12" customFormat="1" ht="32" customHeight="1" x14ac:dyDescent="0.25">
      <c r="A43" s="108" t="s">
        <v>24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s="12" customFormat="1" ht="32" customHeight="1" x14ac:dyDescent="0.25">
      <c r="A44" s="109" t="s">
        <v>21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86.5" customHeight="1" x14ac:dyDescent="0.25">
      <c r="A45" s="127" t="s">
        <v>157</v>
      </c>
      <c r="B45" s="40" t="s">
        <v>193</v>
      </c>
      <c r="C45" s="135" t="s">
        <v>59</v>
      </c>
      <c r="D45" s="101" t="s">
        <v>195</v>
      </c>
      <c r="E45" s="151">
        <v>65429010</v>
      </c>
      <c r="F45" s="101"/>
      <c r="G45" s="64"/>
      <c r="H45" s="101"/>
      <c r="I45" s="101"/>
      <c r="J45" s="101"/>
      <c r="K45" s="101"/>
      <c r="L45" s="82"/>
      <c r="M45" s="101"/>
      <c r="N45" s="101"/>
      <c r="O45" s="101">
        <f>SUM(E45:N47)</f>
        <v>65429010</v>
      </c>
      <c r="P45" s="146" t="s">
        <v>51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54" customHeight="1" x14ac:dyDescent="0.25">
      <c r="A46" s="127"/>
      <c r="B46" s="40" t="s">
        <v>175</v>
      </c>
      <c r="C46" s="136"/>
      <c r="D46" s="102"/>
      <c r="E46" s="152"/>
      <c r="F46" s="102"/>
      <c r="G46" s="65"/>
      <c r="H46" s="102"/>
      <c r="I46" s="102"/>
      <c r="J46" s="102"/>
      <c r="K46" s="102"/>
      <c r="L46" s="83"/>
      <c r="M46" s="102"/>
      <c r="N46" s="102"/>
      <c r="O46" s="102"/>
      <c r="P46" s="147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90" customHeight="1" x14ac:dyDescent="0.25">
      <c r="A47" s="127"/>
      <c r="B47" s="40" t="s">
        <v>178</v>
      </c>
      <c r="C47" s="137"/>
      <c r="D47" s="103"/>
      <c r="E47" s="153"/>
      <c r="F47" s="103"/>
      <c r="G47" s="66"/>
      <c r="H47" s="103"/>
      <c r="I47" s="103"/>
      <c r="J47" s="103"/>
      <c r="K47" s="103"/>
      <c r="L47" s="84"/>
      <c r="M47" s="103"/>
      <c r="N47" s="103"/>
      <c r="O47" s="103"/>
      <c r="P47" s="147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79.5" customHeight="1" x14ac:dyDescent="0.25">
      <c r="A48" s="127"/>
      <c r="B48" s="40" t="s">
        <v>177</v>
      </c>
      <c r="C48" s="135" t="s">
        <v>60</v>
      </c>
      <c r="D48" s="101" t="s">
        <v>143</v>
      </c>
      <c r="E48" s="154"/>
      <c r="F48" s="154">
        <v>15000000</v>
      </c>
      <c r="G48" s="67"/>
      <c r="H48" s="154"/>
      <c r="I48" s="154"/>
      <c r="J48" s="154"/>
      <c r="K48" s="154"/>
      <c r="L48" s="85"/>
      <c r="M48" s="154"/>
      <c r="N48" s="154"/>
      <c r="O48" s="154">
        <f>SUM(E48:N49)</f>
        <v>15000000</v>
      </c>
      <c r="P48" s="147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84.5" customHeight="1" x14ac:dyDescent="0.25">
      <c r="A49" s="127"/>
      <c r="B49" s="40" t="s">
        <v>176</v>
      </c>
      <c r="C49" s="137"/>
      <c r="D49" s="103"/>
      <c r="E49" s="155"/>
      <c r="F49" s="155"/>
      <c r="G49" s="68"/>
      <c r="H49" s="155"/>
      <c r="I49" s="155"/>
      <c r="J49" s="155"/>
      <c r="K49" s="155"/>
      <c r="L49" s="86"/>
      <c r="M49" s="155"/>
      <c r="N49" s="155"/>
      <c r="O49" s="155"/>
      <c r="P49" s="147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s="14" customFormat="1" ht="26.5" customHeight="1" x14ac:dyDescent="0.25">
      <c r="A50" s="127"/>
      <c r="B50" s="128" t="s">
        <v>22</v>
      </c>
      <c r="C50" s="128"/>
      <c r="D50" s="61"/>
      <c r="E50" s="23">
        <f>SUM(E45:E49)</f>
        <v>65429010</v>
      </c>
      <c r="F50" s="23">
        <f t="shared" ref="F50:O50" si="10">SUM(F45:F49)</f>
        <v>15000000</v>
      </c>
      <c r="G50" s="23">
        <f t="shared" si="10"/>
        <v>0</v>
      </c>
      <c r="H50" s="23">
        <f t="shared" si="10"/>
        <v>0</v>
      </c>
      <c r="I50" s="23">
        <f t="shared" si="10"/>
        <v>0</v>
      </c>
      <c r="J50" s="23">
        <f t="shared" si="10"/>
        <v>0</v>
      </c>
      <c r="K50" s="23">
        <f t="shared" si="10"/>
        <v>0</v>
      </c>
      <c r="L50" s="23">
        <f t="shared" si="10"/>
        <v>0</v>
      </c>
      <c r="M50" s="23">
        <f t="shared" si="10"/>
        <v>0</v>
      </c>
      <c r="N50" s="23">
        <f t="shared" si="10"/>
        <v>0</v>
      </c>
      <c r="O50" s="23">
        <f t="shared" si="10"/>
        <v>80429010</v>
      </c>
      <c r="P50" s="148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s="14" customFormat="1" ht="30" customHeight="1" x14ac:dyDescent="0.25">
      <c r="A51" s="132" t="s">
        <v>158</v>
      </c>
      <c r="B51" s="114" t="s">
        <v>179</v>
      </c>
      <c r="C51" s="143" t="s">
        <v>45</v>
      </c>
      <c r="D51" s="35" t="s">
        <v>119</v>
      </c>
      <c r="E51" s="43"/>
      <c r="F51" s="44"/>
      <c r="G51" s="44"/>
      <c r="H51" s="44"/>
      <c r="I51" s="44"/>
      <c r="J51" s="44"/>
      <c r="K51" s="44"/>
      <c r="L51" s="44">
        <v>32080000</v>
      </c>
      <c r="M51" s="45"/>
      <c r="N51" s="45"/>
      <c r="O51" s="46">
        <f>SUM(E51:N51)</f>
        <v>32080000</v>
      </c>
      <c r="P51" s="146" t="s">
        <v>80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4" customFormat="1" ht="42" customHeight="1" x14ac:dyDescent="0.25">
      <c r="A52" s="133"/>
      <c r="B52" s="142"/>
      <c r="C52" s="144"/>
      <c r="D52" s="35" t="s">
        <v>120</v>
      </c>
      <c r="E52" s="43"/>
      <c r="F52" s="44">
        <v>10000000</v>
      </c>
      <c r="G52" s="44"/>
      <c r="H52" s="44"/>
      <c r="I52" s="44">
        <v>5000000</v>
      </c>
      <c r="J52" s="44"/>
      <c r="K52" s="44"/>
      <c r="L52" s="44"/>
      <c r="M52" s="45"/>
      <c r="N52" s="45"/>
      <c r="O52" s="46">
        <f>SUM(E52:N52)</f>
        <v>15000000</v>
      </c>
      <c r="P52" s="147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30.5" customHeight="1" x14ac:dyDescent="0.25">
      <c r="A53" s="133"/>
      <c r="B53" s="115"/>
      <c r="C53" s="145"/>
      <c r="D53" s="35" t="s">
        <v>118</v>
      </c>
      <c r="E53" s="43"/>
      <c r="F53" s="44"/>
      <c r="G53" s="44"/>
      <c r="H53" s="44"/>
      <c r="I53" s="44"/>
      <c r="J53" s="44"/>
      <c r="K53" s="44"/>
      <c r="L53" s="44">
        <v>86190122</v>
      </c>
      <c r="M53" s="45"/>
      <c r="N53" s="45"/>
      <c r="O53" s="46">
        <f>SUM(E53:N53)</f>
        <v>86190122</v>
      </c>
      <c r="P53" s="147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s="14" customFormat="1" ht="24" customHeight="1" x14ac:dyDescent="0.25">
      <c r="A54" s="134"/>
      <c r="B54" s="128" t="s">
        <v>23</v>
      </c>
      <c r="C54" s="128"/>
      <c r="D54" s="61"/>
      <c r="E54" s="42">
        <f>SUM(E51:E53)</f>
        <v>0</v>
      </c>
      <c r="F54" s="42">
        <f t="shared" ref="F54:O54" si="11">SUM(F51:F53)</f>
        <v>10000000</v>
      </c>
      <c r="G54" s="42">
        <f t="shared" si="11"/>
        <v>0</v>
      </c>
      <c r="H54" s="42">
        <f t="shared" si="11"/>
        <v>0</v>
      </c>
      <c r="I54" s="42">
        <f t="shared" si="11"/>
        <v>5000000</v>
      </c>
      <c r="J54" s="42">
        <f t="shared" si="11"/>
        <v>0</v>
      </c>
      <c r="K54" s="42">
        <f t="shared" si="11"/>
        <v>0</v>
      </c>
      <c r="L54" s="42">
        <f t="shared" si="11"/>
        <v>118270122</v>
      </c>
      <c r="M54" s="42">
        <f t="shared" si="11"/>
        <v>0</v>
      </c>
      <c r="N54" s="42">
        <f t="shared" si="11"/>
        <v>0</v>
      </c>
      <c r="O54" s="42">
        <f t="shared" si="11"/>
        <v>133270122</v>
      </c>
      <c r="P54" s="148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4" customFormat="1" ht="34.5" customHeight="1" x14ac:dyDescent="0.25">
      <c r="A55" s="107" t="s">
        <v>27</v>
      </c>
      <c r="B55" s="107"/>
      <c r="C55" s="107"/>
      <c r="D55" s="62"/>
      <c r="E55" s="8">
        <f>+E50+E54</f>
        <v>65429010</v>
      </c>
      <c r="F55" s="8">
        <f t="shared" ref="F55:O55" si="12">+F50+F54</f>
        <v>25000000</v>
      </c>
      <c r="G55" s="8">
        <f t="shared" si="12"/>
        <v>0</v>
      </c>
      <c r="H55" s="8">
        <f t="shared" si="12"/>
        <v>0</v>
      </c>
      <c r="I55" s="8">
        <f t="shared" si="12"/>
        <v>5000000</v>
      </c>
      <c r="J55" s="8">
        <f t="shared" si="12"/>
        <v>0</v>
      </c>
      <c r="K55" s="8">
        <f t="shared" si="12"/>
        <v>0</v>
      </c>
      <c r="L55" s="8">
        <f t="shared" si="12"/>
        <v>118270122</v>
      </c>
      <c r="M55" s="8">
        <f t="shared" si="12"/>
        <v>0</v>
      </c>
      <c r="N55" s="8">
        <f t="shared" si="12"/>
        <v>0</v>
      </c>
      <c r="O55" s="8">
        <f t="shared" si="12"/>
        <v>213699132</v>
      </c>
      <c r="P55" s="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s="1" customFormat="1" ht="31.5" customHeight="1" x14ac:dyDescent="0.25">
      <c r="A56" s="108" t="s">
        <v>25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s="1" customFormat="1" ht="31.5" customHeight="1" x14ac:dyDescent="0.25">
      <c r="A57" s="109" t="s">
        <v>26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82" customHeight="1" x14ac:dyDescent="0.25">
      <c r="A58" s="127" t="s">
        <v>159</v>
      </c>
      <c r="B58" s="38" t="s">
        <v>180</v>
      </c>
      <c r="C58" s="50" t="s">
        <v>61</v>
      </c>
      <c r="D58" s="47" t="s">
        <v>115</v>
      </c>
      <c r="E58" s="44">
        <v>66276000</v>
      </c>
      <c r="F58" s="36"/>
      <c r="G58" s="36"/>
      <c r="H58" s="36"/>
      <c r="I58" s="36">
        <v>90374000</v>
      </c>
      <c r="J58" s="36"/>
      <c r="K58" s="36"/>
      <c r="L58" s="36"/>
      <c r="M58" s="36"/>
      <c r="N58" s="36"/>
      <c r="O58" s="33">
        <f>SUM(E58:N58)</f>
        <v>156650000</v>
      </c>
      <c r="P58" s="101" t="s">
        <v>51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s="14" customFormat="1" ht="26.5" customHeight="1" x14ac:dyDescent="0.25">
      <c r="A59" s="127"/>
      <c r="B59" s="141" t="s">
        <v>28</v>
      </c>
      <c r="C59" s="141"/>
      <c r="D59" s="63"/>
      <c r="E59" s="42">
        <f>SUM(E58)</f>
        <v>66276000</v>
      </c>
      <c r="F59" s="42">
        <f t="shared" ref="F59:O59" si="13">SUM(F58)</f>
        <v>0</v>
      </c>
      <c r="G59" s="42">
        <f t="shared" si="13"/>
        <v>0</v>
      </c>
      <c r="H59" s="42">
        <f t="shared" si="13"/>
        <v>0</v>
      </c>
      <c r="I59" s="42">
        <f t="shared" si="13"/>
        <v>90374000</v>
      </c>
      <c r="J59" s="42">
        <f t="shared" si="13"/>
        <v>0</v>
      </c>
      <c r="K59" s="42">
        <f t="shared" si="13"/>
        <v>0</v>
      </c>
      <c r="L59" s="42">
        <f t="shared" si="13"/>
        <v>0</v>
      </c>
      <c r="M59" s="42">
        <f t="shared" si="13"/>
        <v>0</v>
      </c>
      <c r="N59" s="42">
        <f t="shared" si="13"/>
        <v>0</v>
      </c>
      <c r="O59" s="42">
        <f t="shared" si="13"/>
        <v>156650000</v>
      </c>
      <c r="P59" s="10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65.5" customHeight="1" x14ac:dyDescent="0.25">
      <c r="A60" s="127" t="s">
        <v>160</v>
      </c>
      <c r="B60" s="40" t="s">
        <v>181</v>
      </c>
      <c r="C60" s="50" t="s">
        <v>46</v>
      </c>
      <c r="D60" s="47" t="s">
        <v>116</v>
      </c>
      <c r="E60" s="44">
        <v>107030000</v>
      </c>
      <c r="F60" s="33">
        <v>100000000</v>
      </c>
      <c r="G60" s="33"/>
      <c r="H60" s="48"/>
      <c r="I60" s="48"/>
      <c r="J60" s="48"/>
      <c r="K60" s="48"/>
      <c r="L60" s="48"/>
      <c r="M60" s="48"/>
      <c r="N60" s="48"/>
      <c r="O60" s="33">
        <f>SUM(E60:N60)</f>
        <v>207030000</v>
      </c>
      <c r="P60" s="101" t="s">
        <v>50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87" customHeight="1" x14ac:dyDescent="0.25">
      <c r="A61" s="127"/>
      <c r="B61" s="78" t="s">
        <v>182</v>
      </c>
      <c r="C61" s="98" t="s">
        <v>82</v>
      </c>
      <c r="D61" s="49" t="s">
        <v>152</v>
      </c>
      <c r="E61" s="44">
        <v>18540000</v>
      </c>
      <c r="F61" s="44">
        <v>103000000</v>
      </c>
      <c r="G61" s="48"/>
      <c r="H61" s="48"/>
      <c r="I61" s="48"/>
      <c r="J61" s="48"/>
      <c r="K61" s="48"/>
      <c r="L61" s="48"/>
      <c r="M61" s="48"/>
      <c r="N61" s="48"/>
      <c r="O61" s="33">
        <f>SUM(E61:N61)</f>
        <v>121540000</v>
      </c>
      <c r="P61" s="102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s="14" customFormat="1" ht="32" customHeight="1" x14ac:dyDescent="0.25">
      <c r="A62" s="127"/>
      <c r="B62" s="128" t="s">
        <v>29</v>
      </c>
      <c r="C62" s="128"/>
      <c r="D62" s="61"/>
      <c r="E62" s="42">
        <f>SUM(E60:E61)</f>
        <v>125570000</v>
      </c>
      <c r="F62" s="42">
        <f t="shared" ref="F62:O62" si="14">SUM(F60:F61)</f>
        <v>203000000</v>
      </c>
      <c r="G62" s="42">
        <f t="shared" si="14"/>
        <v>0</v>
      </c>
      <c r="H62" s="42">
        <f t="shared" si="14"/>
        <v>0</v>
      </c>
      <c r="I62" s="42">
        <f t="shared" si="14"/>
        <v>0</v>
      </c>
      <c r="J62" s="42">
        <f t="shared" si="14"/>
        <v>0</v>
      </c>
      <c r="K62" s="42">
        <f t="shared" si="14"/>
        <v>0</v>
      </c>
      <c r="L62" s="42">
        <f t="shared" si="14"/>
        <v>0</v>
      </c>
      <c r="M62" s="42">
        <f t="shared" si="14"/>
        <v>0</v>
      </c>
      <c r="N62" s="42">
        <f t="shared" si="14"/>
        <v>0</v>
      </c>
      <c r="O62" s="42">
        <f t="shared" si="14"/>
        <v>328570000</v>
      </c>
      <c r="P62" s="10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62" customHeight="1" x14ac:dyDescent="0.25">
      <c r="A63" s="132" t="s">
        <v>161</v>
      </c>
      <c r="B63" s="121" t="s">
        <v>183</v>
      </c>
      <c r="C63" s="50" t="s">
        <v>63</v>
      </c>
      <c r="D63" s="99" t="s">
        <v>151</v>
      </c>
      <c r="E63" s="33">
        <v>18000000</v>
      </c>
      <c r="F63" s="36"/>
      <c r="G63" s="36"/>
      <c r="H63" s="36"/>
      <c r="I63" s="36"/>
      <c r="J63" s="36"/>
      <c r="K63" s="36"/>
      <c r="L63" s="36"/>
      <c r="M63" s="36"/>
      <c r="N63" s="36"/>
      <c r="O63" s="36">
        <f>SUM(E63:N63)</f>
        <v>18000000</v>
      </c>
      <c r="P63" s="101" t="s">
        <v>52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31" customHeight="1" x14ac:dyDescent="0.25">
      <c r="A64" s="133"/>
      <c r="B64" s="123"/>
      <c r="C64" s="50" t="s">
        <v>88</v>
      </c>
      <c r="D64" s="99" t="s">
        <v>198</v>
      </c>
      <c r="E64" s="44">
        <v>12900000</v>
      </c>
      <c r="F64" s="36"/>
      <c r="G64" s="36"/>
      <c r="H64" s="36"/>
      <c r="I64" s="36"/>
      <c r="J64" s="36"/>
      <c r="K64" s="36"/>
      <c r="L64" s="36"/>
      <c r="M64" s="36"/>
      <c r="N64" s="36"/>
      <c r="O64" s="36">
        <f>SUM(E64:N64)</f>
        <v>12900000</v>
      </c>
      <c r="P64" s="102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s="14" customFormat="1" ht="33" customHeight="1" x14ac:dyDescent="0.25">
      <c r="A65" s="134"/>
      <c r="B65" s="128" t="s">
        <v>30</v>
      </c>
      <c r="C65" s="128"/>
      <c r="D65" s="61"/>
      <c r="E65" s="42">
        <f>SUM(E63:E64)</f>
        <v>30900000</v>
      </c>
      <c r="F65" s="42">
        <f t="shared" ref="F65:O65" si="15">SUM(F63:F64)</f>
        <v>0</v>
      </c>
      <c r="G65" s="42">
        <f t="shared" si="15"/>
        <v>0</v>
      </c>
      <c r="H65" s="42">
        <f t="shared" si="15"/>
        <v>0</v>
      </c>
      <c r="I65" s="42">
        <f t="shared" si="15"/>
        <v>0</v>
      </c>
      <c r="J65" s="42">
        <f t="shared" si="15"/>
        <v>0</v>
      </c>
      <c r="K65" s="42">
        <f t="shared" si="15"/>
        <v>0</v>
      </c>
      <c r="L65" s="42">
        <f t="shared" si="15"/>
        <v>0</v>
      </c>
      <c r="M65" s="42">
        <f t="shared" si="15"/>
        <v>0</v>
      </c>
      <c r="N65" s="42">
        <f t="shared" si="15"/>
        <v>0</v>
      </c>
      <c r="O65" s="42">
        <f t="shared" si="15"/>
        <v>30900000</v>
      </c>
      <c r="P65" s="10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6" customFormat="1" ht="40" customHeight="1" x14ac:dyDescent="0.25">
      <c r="A66" s="107" t="s">
        <v>31</v>
      </c>
      <c r="B66" s="107"/>
      <c r="C66" s="107"/>
      <c r="D66" s="62"/>
      <c r="E66" s="8">
        <f>+E59+E62+E65</f>
        <v>222746000</v>
      </c>
      <c r="F66" s="8">
        <f t="shared" ref="F66:O66" si="16">+F59+F62+F65</f>
        <v>203000000</v>
      </c>
      <c r="G66" s="8">
        <f t="shared" si="16"/>
        <v>0</v>
      </c>
      <c r="H66" s="8">
        <f t="shared" si="16"/>
        <v>0</v>
      </c>
      <c r="I66" s="8">
        <f t="shared" si="16"/>
        <v>90374000</v>
      </c>
      <c r="J66" s="8">
        <f t="shared" si="16"/>
        <v>0</v>
      </c>
      <c r="K66" s="8">
        <f t="shared" si="16"/>
        <v>0</v>
      </c>
      <c r="L66" s="8">
        <f t="shared" si="16"/>
        <v>0</v>
      </c>
      <c r="M66" s="8">
        <f t="shared" si="16"/>
        <v>0</v>
      </c>
      <c r="N66" s="8">
        <f t="shared" si="16"/>
        <v>0</v>
      </c>
      <c r="O66" s="8">
        <f t="shared" si="16"/>
        <v>516120000</v>
      </c>
      <c r="P66" s="8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6" customFormat="1" ht="31.5" customHeight="1" x14ac:dyDescent="0.25">
      <c r="A67" s="108" t="s">
        <v>32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6" customFormat="1" ht="31.5" customHeight="1" x14ac:dyDescent="0.25">
      <c r="A68" s="109" t="s">
        <v>33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10" customHeight="1" x14ac:dyDescent="0.25">
      <c r="A69" s="127" t="s">
        <v>164</v>
      </c>
      <c r="B69" s="38" t="s">
        <v>184</v>
      </c>
      <c r="C69" s="35" t="s">
        <v>64</v>
      </c>
      <c r="D69" s="35" t="s">
        <v>108</v>
      </c>
      <c r="E69" s="33">
        <v>31000000</v>
      </c>
      <c r="F69" s="33">
        <v>55000000</v>
      </c>
      <c r="G69" s="33"/>
      <c r="H69" s="33"/>
      <c r="I69" s="33"/>
      <c r="J69" s="33"/>
      <c r="K69" s="33"/>
      <c r="L69" s="33"/>
      <c r="M69" s="33"/>
      <c r="N69" s="33"/>
      <c r="O69" s="33">
        <f t="shared" ref="O69:O74" si="17">SUM(E69:N69)</f>
        <v>86000000</v>
      </c>
      <c r="P69" s="101" t="s">
        <v>52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27" customHeight="1" x14ac:dyDescent="0.25">
      <c r="A70" s="127"/>
      <c r="B70" s="121" t="s">
        <v>185</v>
      </c>
      <c r="C70" s="143" t="s">
        <v>65</v>
      </c>
      <c r="D70" s="35" t="s">
        <v>95</v>
      </c>
      <c r="E70" s="33">
        <v>208000000</v>
      </c>
      <c r="F70" s="33">
        <v>80000000</v>
      </c>
      <c r="G70" s="33"/>
      <c r="H70" s="33"/>
      <c r="I70" s="33">
        <v>26000000</v>
      </c>
      <c r="J70" s="33"/>
      <c r="K70" s="33"/>
      <c r="L70" s="33"/>
      <c r="M70" s="33"/>
      <c r="N70" s="33"/>
      <c r="O70" s="33">
        <f t="shared" si="17"/>
        <v>314000000</v>
      </c>
      <c r="P70" s="102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29" customHeight="1" x14ac:dyDescent="0.25">
      <c r="A71" s="127"/>
      <c r="B71" s="122"/>
      <c r="C71" s="144"/>
      <c r="D71" s="35" t="s">
        <v>92</v>
      </c>
      <c r="E71" s="33">
        <v>34756060</v>
      </c>
      <c r="F71" s="33">
        <v>19045081</v>
      </c>
      <c r="G71" s="33">
        <v>64341846</v>
      </c>
      <c r="H71" s="33"/>
      <c r="I71" s="33">
        <v>41783577</v>
      </c>
      <c r="J71" s="33"/>
      <c r="K71" s="33"/>
      <c r="L71" s="33"/>
      <c r="M71" s="33"/>
      <c r="N71" s="33"/>
      <c r="O71" s="33">
        <f t="shared" si="17"/>
        <v>159926564</v>
      </c>
      <c r="P71" s="102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22" customHeight="1" x14ac:dyDescent="0.25">
      <c r="A72" s="127"/>
      <c r="B72" s="122"/>
      <c r="C72" s="145"/>
      <c r="D72" s="35" t="s">
        <v>93</v>
      </c>
      <c r="E72" s="33"/>
      <c r="G72" s="33">
        <v>270000000</v>
      </c>
      <c r="H72" s="33"/>
      <c r="I72" s="33"/>
      <c r="J72" s="33"/>
      <c r="K72" s="33"/>
      <c r="L72" s="33"/>
      <c r="M72" s="33"/>
      <c r="N72" s="33"/>
      <c r="O72" s="33">
        <f t="shared" si="17"/>
        <v>270000000</v>
      </c>
      <c r="P72" s="102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ht="24.5" customHeight="1" x14ac:dyDescent="0.25">
      <c r="A73" s="127"/>
      <c r="B73" s="122"/>
      <c r="C73" s="149" t="s">
        <v>66</v>
      </c>
      <c r="D73" s="35" t="s">
        <v>94</v>
      </c>
      <c r="E73" s="33"/>
      <c r="F73" s="33">
        <v>60000000</v>
      </c>
      <c r="G73" s="33"/>
      <c r="H73" s="33"/>
      <c r="I73" s="33"/>
      <c r="J73" s="33"/>
      <c r="K73" s="33"/>
      <c r="L73" s="33"/>
      <c r="M73" s="33"/>
      <c r="N73" s="33"/>
      <c r="O73" s="33">
        <f t="shared" si="17"/>
        <v>60000000</v>
      </c>
      <c r="P73" s="102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23.5" customHeight="1" x14ac:dyDescent="0.25">
      <c r="A74" s="127"/>
      <c r="B74" s="123"/>
      <c r="C74" s="150"/>
      <c r="D74" s="35" t="s">
        <v>96</v>
      </c>
      <c r="E74" s="33"/>
      <c r="F74" s="33"/>
      <c r="G74" s="33">
        <v>100700000</v>
      </c>
      <c r="H74" s="33"/>
      <c r="I74" s="33"/>
      <c r="J74" s="33"/>
      <c r="K74" s="33"/>
      <c r="L74" s="33"/>
      <c r="M74" s="33"/>
      <c r="N74" s="33"/>
      <c r="O74" s="33">
        <f t="shared" si="17"/>
        <v>100700000</v>
      </c>
      <c r="P74" s="102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s="14" customFormat="1" ht="23.5" customHeight="1" x14ac:dyDescent="0.25">
      <c r="A75" s="127"/>
      <c r="B75" s="128" t="s">
        <v>34</v>
      </c>
      <c r="C75" s="128"/>
      <c r="D75" s="61"/>
      <c r="E75" s="42">
        <f>SUM(E69:E74)</f>
        <v>273756060</v>
      </c>
      <c r="F75" s="42">
        <f t="shared" ref="F75:O75" si="18">SUM(F69:F74)</f>
        <v>214045081</v>
      </c>
      <c r="G75" s="42">
        <f t="shared" si="18"/>
        <v>435041846</v>
      </c>
      <c r="H75" s="42">
        <f t="shared" si="18"/>
        <v>0</v>
      </c>
      <c r="I75" s="42">
        <f>SUM(I69:I74)</f>
        <v>67783577</v>
      </c>
      <c r="J75" s="42">
        <f t="shared" si="18"/>
        <v>0</v>
      </c>
      <c r="K75" s="42">
        <f t="shared" si="18"/>
        <v>0</v>
      </c>
      <c r="L75" s="42">
        <f t="shared" si="18"/>
        <v>0</v>
      </c>
      <c r="M75" s="42">
        <f t="shared" si="18"/>
        <v>0</v>
      </c>
      <c r="N75" s="42">
        <f t="shared" si="18"/>
        <v>0</v>
      </c>
      <c r="O75" s="42">
        <f t="shared" si="18"/>
        <v>990626564</v>
      </c>
      <c r="P75" s="10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81.5" customHeight="1" x14ac:dyDescent="0.25">
      <c r="A76" s="133" t="s">
        <v>162</v>
      </c>
      <c r="B76" s="72" t="s">
        <v>186</v>
      </c>
      <c r="C76" s="76" t="s">
        <v>67</v>
      </c>
      <c r="D76" s="51" t="s">
        <v>109</v>
      </c>
      <c r="E76" s="33"/>
      <c r="F76" s="33"/>
      <c r="G76" s="33"/>
      <c r="H76" s="33"/>
      <c r="I76" s="33"/>
      <c r="J76" s="33"/>
      <c r="K76" s="33"/>
      <c r="L76" s="33"/>
      <c r="M76" s="33"/>
      <c r="N76" s="33">
        <v>637570000</v>
      </c>
      <c r="O76" s="33">
        <f>SUM(E76:N76)</f>
        <v>637570000</v>
      </c>
      <c r="P76" s="73" t="s">
        <v>52</v>
      </c>
    </row>
    <row r="77" spans="1:27" s="14" customFormat="1" ht="26" customHeight="1" x14ac:dyDescent="0.25">
      <c r="A77" s="134"/>
      <c r="B77" s="128" t="s">
        <v>35</v>
      </c>
      <c r="C77" s="128"/>
      <c r="D77" s="61"/>
      <c r="E77" s="42">
        <f>SUM(E76)</f>
        <v>0</v>
      </c>
      <c r="F77" s="42">
        <f t="shared" ref="F77:O77" si="19">SUM(F76)</f>
        <v>0</v>
      </c>
      <c r="G77" s="42">
        <f t="shared" si="19"/>
        <v>0</v>
      </c>
      <c r="H77" s="42">
        <f t="shared" si="19"/>
        <v>0</v>
      </c>
      <c r="I77" s="42">
        <f t="shared" si="19"/>
        <v>0</v>
      </c>
      <c r="J77" s="42">
        <f t="shared" si="19"/>
        <v>0</v>
      </c>
      <c r="K77" s="42">
        <f t="shared" si="19"/>
        <v>0</v>
      </c>
      <c r="L77" s="42">
        <f t="shared" si="19"/>
        <v>0</v>
      </c>
      <c r="M77" s="42">
        <f t="shared" si="19"/>
        <v>0</v>
      </c>
      <c r="N77" s="42">
        <f t="shared" si="19"/>
        <v>637570000</v>
      </c>
      <c r="O77" s="42">
        <f t="shared" si="19"/>
        <v>637570000</v>
      </c>
      <c r="P77" s="74"/>
    </row>
    <row r="78" spans="1:27" ht="79.5" customHeight="1" x14ac:dyDescent="0.25">
      <c r="A78" s="127" t="s">
        <v>190</v>
      </c>
      <c r="B78" s="38" t="s">
        <v>187</v>
      </c>
      <c r="C78" s="76" t="s">
        <v>68</v>
      </c>
      <c r="D78" s="51" t="s">
        <v>110</v>
      </c>
      <c r="E78" s="33"/>
      <c r="F78" s="33"/>
      <c r="G78" s="33"/>
      <c r="H78" s="33"/>
      <c r="I78" s="33">
        <v>8000000</v>
      </c>
      <c r="J78" s="33"/>
      <c r="K78" s="33"/>
      <c r="L78" s="33"/>
      <c r="M78" s="33"/>
      <c r="N78" s="33"/>
      <c r="O78" s="33">
        <f>SUM(E78:N78)</f>
        <v>8000000</v>
      </c>
      <c r="P78" s="129" t="s">
        <v>52</v>
      </c>
    </row>
    <row r="79" spans="1:27" s="14" customFormat="1" ht="26" customHeight="1" x14ac:dyDescent="0.25">
      <c r="A79" s="127"/>
      <c r="B79" s="128" t="s">
        <v>36</v>
      </c>
      <c r="C79" s="128"/>
      <c r="D79" s="61"/>
      <c r="E79" s="42">
        <f>SUM(E78)</f>
        <v>0</v>
      </c>
      <c r="F79" s="42">
        <f t="shared" ref="F79:O79" si="20">SUM(F78)</f>
        <v>0</v>
      </c>
      <c r="G79" s="42">
        <f t="shared" si="20"/>
        <v>0</v>
      </c>
      <c r="H79" s="42">
        <f t="shared" si="20"/>
        <v>0</v>
      </c>
      <c r="I79" s="42">
        <f t="shared" si="20"/>
        <v>8000000</v>
      </c>
      <c r="J79" s="42">
        <f t="shared" si="20"/>
        <v>0</v>
      </c>
      <c r="K79" s="42">
        <f t="shared" si="20"/>
        <v>0</v>
      </c>
      <c r="L79" s="42">
        <f t="shared" si="20"/>
        <v>0</v>
      </c>
      <c r="M79" s="42">
        <f t="shared" si="20"/>
        <v>0</v>
      </c>
      <c r="N79" s="42">
        <f t="shared" si="20"/>
        <v>0</v>
      </c>
      <c r="O79" s="42">
        <f t="shared" si="20"/>
        <v>8000000</v>
      </c>
      <c r="P79" s="131"/>
    </row>
    <row r="80" spans="1:27" s="14" customFormat="1" ht="41" customHeight="1" x14ac:dyDescent="0.25">
      <c r="A80" s="132" t="s">
        <v>163</v>
      </c>
      <c r="B80" s="121" t="s">
        <v>188</v>
      </c>
      <c r="C80" s="101" t="s">
        <v>69</v>
      </c>
      <c r="D80" s="50" t="s">
        <v>113</v>
      </c>
      <c r="E80" s="33">
        <v>53000000</v>
      </c>
      <c r="F80" s="33">
        <v>130000000</v>
      </c>
      <c r="G80" s="33"/>
      <c r="H80" s="33"/>
      <c r="I80" s="33">
        <v>222000000</v>
      </c>
      <c r="J80" s="33"/>
      <c r="K80" s="33"/>
      <c r="L80" s="33"/>
      <c r="M80" s="33"/>
      <c r="N80" s="33">
        <v>11076200.549999999</v>
      </c>
      <c r="O80" s="33">
        <f>SUM(E80:N80)</f>
        <v>416076200.55000001</v>
      </c>
      <c r="P80" s="129" t="s">
        <v>52</v>
      </c>
    </row>
    <row r="81" spans="1:16" ht="46" customHeight="1" x14ac:dyDescent="0.25">
      <c r="A81" s="133"/>
      <c r="B81" s="123"/>
      <c r="C81" s="103"/>
      <c r="D81" s="50" t="s">
        <v>114</v>
      </c>
      <c r="E81" s="33"/>
      <c r="F81" s="33">
        <v>90000000</v>
      </c>
      <c r="G81" s="33"/>
      <c r="H81" s="33"/>
      <c r="I81" s="33">
        <v>130000000</v>
      </c>
      <c r="J81" s="33"/>
      <c r="K81" s="33"/>
      <c r="L81" s="33"/>
      <c r="M81" s="33"/>
      <c r="N81" s="33"/>
      <c r="O81" s="33">
        <f>SUM(E81:N81)</f>
        <v>220000000</v>
      </c>
      <c r="P81" s="130"/>
    </row>
    <row r="82" spans="1:16" s="14" customFormat="1" ht="26" customHeight="1" x14ac:dyDescent="0.25">
      <c r="A82" s="134"/>
      <c r="B82" s="128" t="s">
        <v>37</v>
      </c>
      <c r="C82" s="128"/>
      <c r="D82" s="61"/>
      <c r="E82" s="42">
        <f>SUM(E80:E81)</f>
        <v>53000000</v>
      </c>
      <c r="F82" s="42">
        <f>SUM(F80:F81)</f>
        <v>220000000</v>
      </c>
      <c r="G82" s="42">
        <f t="shared" ref="G82:O82" si="21">SUM(G80:G81)</f>
        <v>0</v>
      </c>
      <c r="H82" s="42">
        <f t="shared" si="21"/>
        <v>0</v>
      </c>
      <c r="I82" s="42">
        <f t="shared" si="21"/>
        <v>352000000</v>
      </c>
      <c r="J82" s="42">
        <f t="shared" si="21"/>
        <v>0</v>
      </c>
      <c r="K82" s="42">
        <f t="shared" si="21"/>
        <v>0</v>
      </c>
      <c r="L82" s="42">
        <f t="shared" si="21"/>
        <v>0</v>
      </c>
      <c r="M82" s="42">
        <f t="shared" si="21"/>
        <v>0</v>
      </c>
      <c r="N82" s="42">
        <f t="shared" si="21"/>
        <v>11076200.549999999</v>
      </c>
      <c r="O82" s="42">
        <f t="shared" si="21"/>
        <v>636076200.54999995</v>
      </c>
      <c r="P82" s="131"/>
    </row>
    <row r="83" spans="1:16" s="14" customFormat="1" ht="31.5" customHeight="1" x14ac:dyDescent="0.25">
      <c r="A83" s="132" t="s">
        <v>164</v>
      </c>
      <c r="B83" s="121" t="s">
        <v>189</v>
      </c>
      <c r="C83" s="101" t="s">
        <v>70</v>
      </c>
      <c r="D83" s="50" t="s">
        <v>111</v>
      </c>
      <c r="E83" s="33">
        <f>57000000-14080000</f>
        <v>42920000</v>
      </c>
      <c r="F83" s="33"/>
      <c r="G83" s="33"/>
      <c r="H83" s="33"/>
      <c r="I83" s="33">
        <v>30000000</v>
      </c>
      <c r="J83" s="33"/>
      <c r="K83" s="33"/>
      <c r="L83" s="33"/>
      <c r="M83" s="33"/>
      <c r="N83" s="33"/>
      <c r="O83" s="33">
        <f>SUM(E83:N83)</f>
        <v>72920000</v>
      </c>
      <c r="P83" s="81"/>
    </row>
    <row r="84" spans="1:16" ht="48.5" customHeight="1" x14ac:dyDescent="0.25">
      <c r="A84" s="133"/>
      <c r="B84" s="123"/>
      <c r="C84" s="103"/>
      <c r="D84" s="50" t="s">
        <v>112</v>
      </c>
      <c r="E84" s="33"/>
      <c r="F84" s="33"/>
      <c r="G84" s="33"/>
      <c r="H84" s="33"/>
      <c r="I84" s="33">
        <v>60000000</v>
      </c>
      <c r="J84" s="33"/>
      <c r="K84" s="21"/>
      <c r="L84" s="21"/>
      <c r="M84" s="21"/>
      <c r="N84" s="21"/>
      <c r="O84" s="33">
        <f>SUM(E84:N84)</f>
        <v>60000000</v>
      </c>
      <c r="P84" s="129" t="s">
        <v>52</v>
      </c>
    </row>
    <row r="85" spans="1:16" s="14" customFormat="1" ht="26.5" customHeight="1" x14ac:dyDescent="0.25">
      <c r="A85" s="134"/>
      <c r="B85" s="128" t="s">
        <v>34</v>
      </c>
      <c r="C85" s="128"/>
      <c r="D85" s="61"/>
      <c r="E85" s="42">
        <f t="shared" ref="E85:O85" si="22">SUM(E83:E84)</f>
        <v>42920000</v>
      </c>
      <c r="F85" s="42">
        <f t="shared" si="22"/>
        <v>0</v>
      </c>
      <c r="G85" s="42">
        <f t="shared" si="22"/>
        <v>0</v>
      </c>
      <c r="H85" s="42">
        <f t="shared" si="22"/>
        <v>0</v>
      </c>
      <c r="I85" s="42">
        <f t="shared" si="22"/>
        <v>90000000</v>
      </c>
      <c r="J85" s="42">
        <f t="shared" si="22"/>
        <v>0</v>
      </c>
      <c r="K85" s="42">
        <f t="shared" si="22"/>
        <v>0</v>
      </c>
      <c r="L85" s="42">
        <f t="shared" si="22"/>
        <v>0</v>
      </c>
      <c r="M85" s="42">
        <f t="shared" si="22"/>
        <v>0</v>
      </c>
      <c r="N85" s="42">
        <f t="shared" si="22"/>
        <v>0</v>
      </c>
      <c r="O85" s="42">
        <f t="shared" si="22"/>
        <v>132920000</v>
      </c>
      <c r="P85" s="131"/>
    </row>
    <row r="86" spans="1:16" s="6" customFormat="1" ht="40" customHeight="1" x14ac:dyDescent="0.25">
      <c r="A86" s="107" t="s">
        <v>38</v>
      </c>
      <c r="B86" s="107"/>
      <c r="C86" s="107"/>
      <c r="D86" s="62"/>
      <c r="E86" s="8">
        <f t="shared" ref="E86:O86" si="23">+E75+E77+E79+E82+E85</f>
        <v>369676060</v>
      </c>
      <c r="F86" s="8">
        <f t="shared" si="23"/>
        <v>434045081</v>
      </c>
      <c r="G86" s="8">
        <f t="shared" si="23"/>
        <v>435041846</v>
      </c>
      <c r="H86" s="8">
        <f t="shared" si="23"/>
        <v>0</v>
      </c>
      <c r="I86" s="8">
        <f t="shared" si="23"/>
        <v>517783577</v>
      </c>
      <c r="J86" s="8">
        <f t="shared" si="23"/>
        <v>0</v>
      </c>
      <c r="K86" s="8">
        <f t="shared" si="23"/>
        <v>0</v>
      </c>
      <c r="L86" s="8">
        <f t="shared" si="23"/>
        <v>0</v>
      </c>
      <c r="M86" s="8">
        <f t="shared" si="23"/>
        <v>0</v>
      </c>
      <c r="N86" s="8">
        <f t="shared" si="23"/>
        <v>648646200.54999995</v>
      </c>
      <c r="O86" s="8">
        <f t="shared" si="23"/>
        <v>2405192764.5500002</v>
      </c>
      <c r="P86" s="9"/>
    </row>
    <row r="87" spans="1:16" s="6" customFormat="1" ht="31.5" customHeight="1" x14ac:dyDescent="0.25">
      <c r="A87" s="108" t="s">
        <v>39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</row>
    <row r="88" spans="1:16" s="6" customFormat="1" ht="31.5" customHeight="1" x14ac:dyDescent="0.25">
      <c r="A88" s="109" t="s">
        <v>40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</row>
    <row r="89" spans="1:16" s="6" customFormat="1" ht="17.5" customHeight="1" x14ac:dyDescent="0.25">
      <c r="A89" s="132" t="s">
        <v>191</v>
      </c>
      <c r="B89" s="121" t="s">
        <v>192</v>
      </c>
      <c r="C89" s="135" t="s">
        <v>47</v>
      </c>
      <c r="D89" s="50" t="s">
        <v>122</v>
      </c>
      <c r="E89" s="33"/>
      <c r="F89" s="33">
        <v>35000000</v>
      </c>
      <c r="G89" s="58"/>
      <c r="H89" s="58"/>
      <c r="I89" s="58"/>
      <c r="J89" s="58"/>
      <c r="K89" s="58"/>
      <c r="L89" s="58"/>
      <c r="M89" s="58"/>
      <c r="N89" s="58"/>
      <c r="O89" s="33">
        <f t="shared" ref="O89:O95" si="24">SUM(E89:N89)</f>
        <v>35000000</v>
      </c>
      <c r="P89" s="138" t="s">
        <v>52</v>
      </c>
    </row>
    <row r="90" spans="1:16" s="6" customFormat="1" ht="31" customHeight="1" x14ac:dyDescent="0.25">
      <c r="A90" s="133"/>
      <c r="B90" s="122"/>
      <c r="C90" s="136"/>
      <c r="D90" s="50" t="s">
        <v>121</v>
      </c>
      <c r="E90" s="33">
        <v>100600000</v>
      </c>
      <c r="F90" s="33"/>
      <c r="G90" s="58"/>
      <c r="H90" s="58"/>
      <c r="I90" s="58"/>
      <c r="J90" s="58"/>
      <c r="K90" s="58"/>
      <c r="L90" s="58"/>
      <c r="M90" s="58"/>
      <c r="N90" s="58"/>
      <c r="O90" s="33">
        <f t="shared" si="24"/>
        <v>100600000</v>
      </c>
      <c r="P90" s="139"/>
    </row>
    <row r="91" spans="1:16" s="6" customFormat="1" ht="31" customHeight="1" x14ac:dyDescent="0.25">
      <c r="A91" s="133"/>
      <c r="B91" s="122"/>
      <c r="C91" s="136"/>
      <c r="D91" s="50" t="s">
        <v>123</v>
      </c>
      <c r="E91" s="33"/>
      <c r="F91" s="33">
        <v>10000000</v>
      </c>
      <c r="G91" s="58"/>
      <c r="H91" s="58"/>
      <c r="I91" s="58"/>
      <c r="J91" s="58"/>
      <c r="K91" s="58"/>
      <c r="L91" s="58"/>
      <c r="M91" s="58"/>
      <c r="N91" s="58"/>
      <c r="O91" s="33">
        <f t="shared" si="24"/>
        <v>10000000</v>
      </c>
      <c r="P91" s="139"/>
    </row>
    <row r="92" spans="1:16" s="6" customFormat="1" ht="26.5" customHeight="1" x14ac:dyDescent="0.25">
      <c r="A92" s="133"/>
      <c r="B92" s="122"/>
      <c r="C92" s="137"/>
      <c r="D92" s="50" t="s">
        <v>124</v>
      </c>
      <c r="E92" s="33"/>
      <c r="F92" s="58"/>
      <c r="G92" s="58"/>
      <c r="H92" s="58"/>
      <c r="I92" s="58"/>
      <c r="J92" s="58"/>
      <c r="K92" s="58"/>
      <c r="L92" s="33"/>
      <c r="M92" s="58"/>
      <c r="N92" s="33">
        <v>19500000</v>
      </c>
      <c r="O92" s="33">
        <f t="shared" si="24"/>
        <v>19500000</v>
      </c>
      <c r="P92" s="140"/>
    </row>
    <row r="93" spans="1:16" s="6" customFormat="1" ht="54" customHeight="1" x14ac:dyDescent="0.25">
      <c r="A93" s="133"/>
      <c r="B93" s="122"/>
      <c r="C93" s="50" t="s">
        <v>78</v>
      </c>
      <c r="D93" s="50" t="s">
        <v>196</v>
      </c>
      <c r="E93" s="33">
        <v>22000000</v>
      </c>
      <c r="F93" s="58"/>
      <c r="G93" s="58"/>
      <c r="H93" s="58"/>
      <c r="I93" s="58"/>
      <c r="J93" s="58"/>
      <c r="K93" s="58"/>
      <c r="L93" s="58"/>
      <c r="M93" s="58"/>
      <c r="N93" s="58"/>
      <c r="O93" s="33">
        <f t="shared" si="24"/>
        <v>22000000</v>
      </c>
      <c r="P93" s="97" t="s">
        <v>50</v>
      </c>
    </row>
    <row r="94" spans="1:16" s="6" customFormat="1" ht="40" customHeight="1" x14ac:dyDescent="0.25">
      <c r="A94" s="133"/>
      <c r="B94" s="122"/>
      <c r="C94" s="50" t="s">
        <v>85</v>
      </c>
      <c r="D94" s="50" t="s">
        <v>139</v>
      </c>
      <c r="E94" s="52">
        <f>80000000-19500000</f>
        <v>60500000</v>
      </c>
      <c r="F94" s="21"/>
      <c r="G94" s="21"/>
      <c r="H94" s="21"/>
      <c r="I94" s="21">
        <v>10000000</v>
      </c>
      <c r="J94" s="21"/>
      <c r="K94" s="21"/>
      <c r="L94" s="21"/>
      <c r="M94" s="21"/>
      <c r="N94" s="21">
        <v>10000000</v>
      </c>
      <c r="O94" s="33">
        <f t="shared" si="24"/>
        <v>80500000</v>
      </c>
      <c r="P94" s="97" t="s">
        <v>50</v>
      </c>
    </row>
    <row r="95" spans="1:16" s="6" customFormat="1" ht="30" customHeight="1" x14ac:dyDescent="0.25">
      <c r="A95" s="133"/>
      <c r="B95" s="123"/>
      <c r="C95" s="50" t="s">
        <v>84</v>
      </c>
      <c r="D95" s="50" t="s">
        <v>128</v>
      </c>
      <c r="E95" s="21">
        <v>85000000</v>
      </c>
      <c r="F95" s="21"/>
      <c r="G95" s="21"/>
      <c r="H95" s="58"/>
      <c r="I95" s="33">
        <v>80000000</v>
      </c>
      <c r="J95" s="58"/>
      <c r="K95" s="58"/>
      <c r="L95" s="58"/>
      <c r="M95" s="58"/>
      <c r="N95" s="58"/>
      <c r="O95" s="33">
        <f t="shared" si="24"/>
        <v>165000000</v>
      </c>
      <c r="P95" s="97" t="s">
        <v>145</v>
      </c>
    </row>
    <row r="96" spans="1:16" s="14" customFormat="1" ht="26.5" customHeight="1" x14ac:dyDescent="0.25">
      <c r="A96" s="134"/>
      <c r="B96" s="128" t="s">
        <v>53</v>
      </c>
      <c r="C96" s="128"/>
      <c r="D96" s="61"/>
      <c r="E96" s="42">
        <f>SUM(E89:E95)</f>
        <v>268100000</v>
      </c>
      <c r="F96" s="42">
        <f t="shared" ref="F96:O96" si="25">SUM(F89:F95)</f>
        <v>45000000</v>
      </c>
      <c r="G96" s="42">
        <f t="shared" si="25"/>
        <v>0</v>
      </c>
      <c r="H96" s="42">
        <f t="shared" si="25"/>
        <v>0</v>
      </c>
      <c r="I96" s="42">
        <f t="shared" si="25"/>
        <v>90000000</v>
      </c>
      <c r="J96" s="42">
        <f t="shared" si="25"/>
        <v>0</v>
      </c>
      <c r="K96" s="42">
        <f t="shared" si="25"/>
        <v>0</v>
      </c>
      <c r="L96" s="42">
        <f t="shared" si="25"/>
        <v>0</v>
      </c>
      <c r="M96" s="42">
        <f t="shared" si="25"/>
        <v>0</v>
      </c>
      <c r="N96" s="42">
        <f t="shared" si="25"/>
        <v>29500000</v>
      </c>
      <c r="O96" s="42">
        <f t="shared" si="25"/>
        <v>432600000</v>
      </c>
      <c r="P96" s="53"/>
    </row>
    <row r="97" spans="1:16" s="6" customFormat="1" ht="31" customHeight="1" x14ac:dyDescent="0.25">
      <c r="A97" s="107" t="s">
        <v>41</v>
      </c>
      <c r="B97" s="107"/>
      <c r="C97" s="107"/>
      <c r="D97" s="62"/>
      <c r="E97" s="8">
        <f>+E96</f>
        <v>268100000</v>
      </c>
      <c r="F97" s="8">
        <f t="shared" ref="F97:O97" si="26">+F96</f>
        <v>45000000</v>
      </c>
      <c r="G97" s="8">
        <f t="shared" si="26"/>
        <v>0</v>
      </c>
      <c r="H97" s="8">
        <f t="shared" si="26"/>
        <v>0</v>
      </c>
      <c r="I97" s="8">
        <f t="shared" si="26"/>
        <v>90000000</v>
      </c>
      <c r="J97" s="8">
        <f t="shared" si="26"/>
        <v>0</v>
      </c>
      <c r="K97" s="8">
        <f t="shared" si="26"/>
        <v>0</v>
      </c>
      <c r="L97" s="8">
        <f t="shared" si="26"/>
        <v>0</v>
      </c>
      <c r="M97" s="8">
        <f t="shared" si="26"/>
        <v>0</v>
      </c>
      <c r="N97" s="8">
        <f t="shared" si="26"/>
        <v>29500000</v>
      </c>
      <c r="O97" s="8">
        <f t="shared" si="26"/>
        <v>432600000</v>
      </c>
      <c r="P97" s="8"/>
    </row>
    <row r="98" spans="1:16" s="6" customFormat="1" ht="21" customHeight="1" x14ac:dyDescent="0.25">
      <c r="A98" s="107" t="s">
        <v>79</v>
      </c>
      <c r="B98" s="107"/>
      <c r="C98" s="107"/>
      <c r="D98" s="62"/>
      <c r="E98" s="8">
        <f t="shared" ref="E98:O98" si="27">+E42+E55+E66+E86+E97</f>
        <v>1766067192</v>
      </c>
      <c r="F98" s="8">
        <f t="shared" si="27"/>
        <v>1033045081</v>
      </c>
      <c r="G98" s="8">
        <f t="shared" si="27"/>
        <v>435041846</v>
      </c>
      <c r="H98" s="8">
        <f t="shared" si="27"/>
        <v>380990620</v>
      </c>
      <c r="I98" s="8">
        <f t="shared" si="27"/>
        <v>936407577</v>
      </c>
      <c r="J98" s="8">
        <f t="shared" si="27"/>
        <v>177090210</v>
      </c>
      <c r="K98" s="8">
        <f t="shared" si="27"/>
        <v>1793418935</v>
      </c>
      <c r="L98" s="8">
        <f t="shared" si="27"/>
        <v>1960522191</v>
      </c>
      <c r="M98" s="8">
        <f t="shared" si="27"/>
        <v>147290000</v>
      </c>
      <c r="N98" s="8">
        <f t="shared" si="27"/>
        <v>1096694519</v>
      </c>
      <c r="O98" s="8">
        <f t="shared" si="27"/>
        <v>9726568171</v>
      </c>
      <c r="P98" s="8"/>
    </row>
    <row r="100" spans="1:16" s="1" customFormat="1" ht="71" customHeight="1" x14ac:dyDescent="0.25">
      <c r="A100" s="89"/>
      <c r="B100" s="89"/>
      <c r="C100" s="90"/>
      <c r="D100" s="91"/>
      <c r="E100" s="92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1" customFormat="1" ht="34" customHeight="1" x14ac:dyDescent="0.25">
      <c r="A101" s="89"/>
      <c r="B101" s="89"/>
      <c r="C101" s="94"/>
      <c r="D101" s="95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4"/>
    </row>
    <row r="102" spans="1:16" ht="32" customHeight="1" x14ac:dyDescent="0.25">
      <c r="C102" s="77"/>
      <c r="D102" s="56"/>
    </row>
    <row r="103" spans="1:16" x14ac:dyDescent="0.25">
      <c r="C103" s="77"/>
      <c r="D103" s="60"/>
    </row>
    <row r="104" spans="1:16" x14ac:dyDescent="0.25">
      <c r="C104" s="77"/>
      <c r="D104" s="56"/>
    </row>
  </sheetData>
  <sheetProtection insertColumns="0" insertRows="0" deleteColumns="0" deleteRows="0" sort="0" autoFilter="0"/>
  <mergeCells count="124">
    <mergeCell ref="P20:P24"/>
    <mergeCell ref="P29:P37"/>
    <mergeCell ref="N48:N49"/>
    <mergeCell ref="O48:O49"/>
    <mergeCell ref="E48:E49"/>
    <mergeCell ref="F48:F49"/>
    <mergeCell ref="H48:H49"/>
    <mergeCell ref="I48:I49"/>
    <mergeCell ref="J48:J49"/>
    <mergeCell ref="K48:K49"/>
    <mergeCell ref="P27:P28"/>
    <mergeCell ref="P25:P26"/>
    <mergeCell ref="B70:B74"/>
    <mergeCell ref="C70:C72"/>
    <mergeCell ref="C73:C74"/>
    <mergeCell ref="B65:C65"/>
    <mergeCell ref="A67:P67"/>
    <mergeCell ref="F45:F47"/>
    <mergeCell ref="H45:H47"/>
    <mergeCell ref="B77:C77"/>
    <mergeCell ref="A76:A77"/>
    <mergeCell ref="A68:P68"/>
    <mergeCell ref="B75:C75"/>
    <mergeCell ref="A69:A75"/>
    <mergeCell ref="A66:C66"/>
    <mergeCell ref="P69:P75"/>
    <mergeCell ref="P58:P59"/>
    <mergeCell ref="A55:C55"/>
    <mergeCell ref="B54:C54"/>
    <mergeCell ref="E45:E47"/>
    <mergeCell ref="C48:C49"/>
    <mergeCell ref="C45:C47"/>
    <mergeCell ref="M48:M49"/>
    <mergeCell ref="A56:P56"/>
    <mergeCell ref="P60:P62"/>
    <mergeCell ref="P63:P65"/>
    <mergeCell ref="B62:C62"/>
    <mergeCell ref="B59:C59"/>
    <mergeCell ref="A58:A59"/>
    <mergeCell ref="A63:A65"/>
    <mergeCell ref="B63:B64"/>
    <mergeCell ref="B29:B30"/>
    <mergeCell ref="A42:C42"/>
    <mergeCell ref="A44:P44"/>
    <mergeCell ref="A45:A50"/>
    <mergeCell ref="B50:C50"/>
    <mergeCell ref="J45:J47"/>
    <mergeCell ref="A51:A54"/>
    <mergeCell ref="B51:B53"/>
    <mergeCell ref="C51:C53"/>
    <mergeCell ref="P51:P54"/>
    <mergeCell ref="A38:A41"/>
    <mergeCell ref="B41:C41"/>
    <mergeCell ref="A57:P57"/>
    <mergeCell ref="P38:P41"/>
    <mergeCell ref="P45:P50"/>
    <mergeCell ref="A43:P43"/>
    <mergeCell ref="B34:B35"/>
    <mergeCell ref="A29:A37"/>
    <mergeCell ref="A60:A62"/>
    <mergeCell ref="A97:C97"/>
    <mergeCell ref="A78:A79"/>
    <mergeCell ref="B79:C79"/>
    <mergeCell ref="B82:C82"/>
    <mergeCell ref="B85:C85"/>
    <mergeCell ref="A86:C86"/>
    <mergeCell ref="A87:P87"/>
    <mergeCell ref="B83:B84"/>
    <mergeCell ref="C83:C84"/>
    <mergeCell ref="B80:B81"/>
    <mergeCell ref="C80:C81"/>
    <mergeCell ref="P80:P82"/>
    <mergeCell ref="A88:P88"/>
    <mergeCell ref="P84:P85"/>
    <mergeCell ref="A89:A96"/>
    <mergeCell ref="B89:B95"/>
    <mergeCell ref="C89:C92"/>
    <mergeCell ref="P78:P79"/>
    <mergeCell ref="A80:A82"/>
    <mergeCell ref="A83:A85"/>
    <mergeCell ref="P89:P92"/>
    <mergeCell ref="B96:C96"/>
    <mergeCell ref="C15:C16"/>
    <mergeCell ref="P11:P19"/>
    <mergeCell ref="A1:P1"/>
    <mergeCell ref="A2:P2"/>
    <mergeCell ref="A5:P5"/>
    <mergeCell ref="F7:K7"/>
    <mergeCell ref="P6:P8"/>
    <mergeCell ref="E6:O6"/>
    <mergeCell ref="O7:O8"/>
    <mergeCell ref="E7:E8"/>
    <mergeCell ref="M7:M8"/>
    <mergeCell ref="N7:N8"/>
    <mergeCell ref="A6:A8"/>
    <mergeCell ref="B6:B8"/>
    <mergeCell ref="C6:D8"/>
    <mergeCell ref="L7:L8"/>
    <mergeCell ref="A3:P3"/>
    <mergeCell ref="A4:P4"/>
    <mergeCell ref="D45:D47"/>
    <mergeCell ref="D48:D49"/>
    <mergeCell ref="A11:A19"/>
    <mergeCell ref="A98:C98"/>
    <mergeCell ref="A9:P9"/>
    <mergeCell ref="A10:P10"/>
    <mergeCell ref="B19:C19"/>
    <mergeCell ref="B24:C24"/>
    <mergeCell ref="B26:C26"/>
    <mergeCell ref="B28:C28"/>
    <mergeCell ref="A25:A26"/>
    <mergeCell ref="A27:A28"/>
    <mergeCell ref="B37:C37"/>
    <mergeCell ref="M45:M47"/>
    <mergeCell ref="N45:N47"/>
    <mergeCell ref="O45:O47"/>
    <mergeCell ref="B38:B39"/>
    <mergeCell ref="B11:B18"/>
    <mergeCell ref="C11:C12"/>
    <mergeCell ref="I45:I47"/>
    <mergeCell ref="B31:B33"/>
    <mergeCell ref="A20:A24"/>
    <mergeCell ref="B20:B23"/>
    <mergeCell ref="K45:K47"/>
  </mergeCells>
  <phoneticPr fontId="3" type="noConversion"/>
  <printOptions horizontalCentered="1" verticalCentered="1"/>
  <pageMargins left="0.86614173228346458" right="0.78740157480314965" top="0" bottom="0.39370078740157483" header="0" footer="0"/>
  <pageSetup paperSize="5" scale="40" orientation="landscape" r:id="rId1"/>
  <headerFooter alignWithMargins="0"/>
  <rowBreaks count="3" manualBreakCount="3">
    <brk id="28" max="15" man="1"/>
    <brk id="42" max="15" man="1"/>
    <brk id="6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>
      <selection activeCell="A10" sqref="A10"/>
    </sheetView>
  </sheetViews>
  <sheetFormatPr baseColWidth="10" defaultRowHeight="12.5" x14ac:dyDescent="0.25"/>
  <cols>
    <col min="1" max="1" width="21.90625" customWidth="1"/>
    <col min="2" max="2" width="14.7265625" style="79" bestFit="1" customWidth="1"/>
  </cols>
  <sheetData>
    <row r="2" spans="1:2" x14ac:dyDescent="0.25">
      <c r="A2" t="s">
        <v>99</v>
      </c>
      <c r="B2" s="79">
        <v>0</v>
      </c>
    </row>
    <row r="8" spans="1:2" x14ac:dyDescent="0.25">
      <c r="A8" t="s">
        <v>55</v>
      </c>
      <c r="B8" s="79">
        <v>435041846</v>
      </c>
    </row>
    <row r="9" spans="1:2" x14ac:dyDescent="0.25">
      <c r="A9" t="s">
        <v>100</v>
      </c>
      <c r="B9" s="7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 POR EJES </vt:lpstr>
      <vt:lpstr>Hoja1</vt:lpstr>
      <vt:lpstr>'CONSOLIDADO POR EJES '!Área_de_impresión</vt:lpstr>
      <vt:lpstr>'CONSOLIDADO POR EJES 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COREI7</cp:lastModifiedBy>
  <cp:revision/>
  <cp:lastPrinted>2020-10-28T14:32:17Z</cp:lastPrinted>
  <dcterms:created xsi:type="dcterms:W3CDTF">2011-10-01T00:55:15Z</dcterms:created>
  <dcterms:modified xsi:type="dcterms:W3CDTF">2020-10-28T14:32:20Z</dcterms:modified>
  <cp:category/>
  <cp:contentStatus/>
</cp:coreProperties>
</file>